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cf2a3ba486cf831e/DEHN/Ceník 2016 CZ/"/>
    </mc:Choice>
  </mc:AlternateContent>
  <workbookProtection workbookAlgorithmName="SHA-512" workbookHashValue="bZxT/5fyTXPLJCyo0WwKxexMtMFAgPs1nQmIhKriBvpg3YiX5b1n0axq9rCbmWtiLqsGcJd80O+sisHAGa9ZxA==" workbookSaltValue="pl/5pXMYhwUd1/IFFqah+w==" workbookSpinCount="100000" lockStructure="1"/>
  <bookViews>
    <workbookView xWindow="0" yWindow="0" windowWidth="28800" windowHeight="12255"/>
  </bookViews>
  <sheets>
    <sheet name="Kalkulator" sheetId="2" r:id="rId1"/>
    <sheet name="Source" sheetId="1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2" l="1"/>
  <c r="E16" i="2"/>
  <c r="E18" i="2"/>
  <c r="N2" i="1"/>
  <c r="M2" i="1" s="1"/>
  <c r="N3" i="1"/>
  <c r="M3" i="1" s="1"/>
  <c r="N4" i="1"/>
  <c r="M4" i="1" s="1"/>
  <c r="N5" i="1"/>
  <c r="M5" i="1" s="1"/>
  <c r="N6" i="1"/>
  <c r="M6" i="1" s="1"/>
  <c r="N7" i="1"/>
  <c r="M7" i="1" s="1"/>
  <c r="N8" i="1"/>
  <c r="M8" i="1" s="1"/>
  <c r="N9" i="1"/>
  <c r="M9" i="1" s="1"/>
  <c r="N10" i="1"/>
  <c r="M10" i="1" s="1"/>
  <c r="N11" i="1"/>
  <c r="M11" i="1" s="1"/>
  <c r="N12" i="1"/>
  <c r="M12" i="1" s="1"/>
  <c r="N13" i="1"/>
  <c r="M13" i="1" s="1"/>
  <c r="N14" i="1"/>
  <c r="M14" i="1" s="1"/>
  <c r="N15" i="1"/>
  <c r="M15" i="1" s="1"/>
  <c r="N16" i="1"/>
  <c r="M16" i="1" s="1"/>
  <c r="N17" i="1"/>
  <c r="M17" i="1" s="1"/>
  <c r="N18" i="1"/>
  <c r="M18" i="1" s="1"/>
  <c r="N19" i="1"/>
  <c r="M19" i="1" s="1"/>
  <c r="N20" i="1"/>
  <c r="M20" i="1" s="1"/>
  <c r="N21" i="1"/>
  <c r="M21" i="1" s="1"/>
  <c r="N22" i="1"/>
  <c r="M22" i="1" s="1"/>
  <c r="N23" i="1"/>
  <c r="M23" i="1" s="1"/>
  <c r="N24" i="1"/>
  <c r="M24" i="1" s="1"/>
  <c r="N25" i="1"/>
  <c r="M25" i="1" s="1"/>
  <c r="N26" i="1"/>
  <c r="M26" i="1" s="1"/>
  <c r="N27" i="1"/>
  <c r="M27" i="1" s="1"/>
  <c r="N28" i="1"/>
  <c r="M28" i="1" s="1"/>
  <c r="N29" i="1"/>
  <c r="M29" i="1" s="1"/>
  <c r="N30" i="1"/>
  <c r="M30" i="1" s="1"/>
  <c r="N31" i="1"/>
  <c r="M31" i="1" s="1"/>
  <c r="N32" i="1"/>
  <c r="M32" i="1" s="1"/>
  <c r="N33" i="1"/>
  <c r="M33" i="1" s="1"/>
  <c r="N34" i="1"/>
  <c r="M34" i="1" s="1"/>
  <c r="N35" i="1"/>
  <c r="M35" i="1" s="1"/>
  <c r="N36" i="1"/>
  <c r="M36" i="1" s="1"/>
  <c r="N37" i="1"/>
  <c r="M37" i="1" s="1"/>
  <c r="N38" i="1"/>
  <c r="M38" i="1" s="1"/>
  <c r="N39" i="1"/>
  <c r="M39" i="1" s="1"/>
  <c r="N40" i="1"/>
  <c r="M40" i="1" s="1"/>
  <c r="N41" i="1"/>
  <c r="M41" i="1" s="1"/>
  <c r="N42" i="1"/>
  <c r="M42" i="1" s="1"/>
  <c r="N43" i="1"/>
  <c r="M43" i="1" s="1"/>
  <c r="N44" i="1"/>
  <c r="M44" i="1" s="1"/>
  <c r="N45" i="1"/>
  <c r="M45" i="1" s="1"/>
  <c r="N46" i="1"/>
  <c r="M46" i="1" s="1"/>
  <c r="N47" i="1"/>
  <c r="M47" i="1" s="1"/>
  <c r="N48" i="1"/>
  <c r="M48" i="1" s="1"/>
  <c r="N49" i="1"/>
  <c r="M49" i="1" s="1"/>
  <c r="N50" i="1"/>
  <c r="M50" i="1" s="1"/>
  <c r="N51" i="1"/>
  <c r="M51" i="1" s="1"/>
  <c r="N52" i="1"/>
  <c r="M52" i="1" s="1"/>
  <c r="N53" i="1"/>
  <c r="M53" i="1" s="1"/>
  <c r="N54" i="1"/>
  <c r="M54" i="1" s="1"/>
  <c r="N55" i="1"/>
  <c r="M55" i="1" s="1"/>
  <c r="N56" i="1"/>
  <c r="M56" i="1" s="1"/>
  <c r="N57" i="1"/>
  <c r="M57" i="1" s="1"/>
  <c r="N58" i="1"/>
  <c r="M58" i="1" s="1"/>
  <c r="N59" i="1"/>
  <c r="M59" i="1" s="1"/>
  <c r="N60" i="1"/>
  <c r="M60" i="1" s="1"/>
  <c r="N61" i="1"/>
  <c r="M61" i="1" s="1"/>
  <c r="N62" i="1"/>
  <c r="M62" i="1" s="1"/>
  <c r="N63" i="1"/>
  <c r="M63" i="1" s="1"/>
  <c r="N64" i="1"/>
  <c r="M64" i="1" s="1"/>
  <c r="N65" i="1"/>
  <c r="M65" i="1" s="1"/>
  <c r="N66" i="1"/>
  <c r="M66" i="1" s="1"/>
  <c r="N67" i="1"/>
  <c r="M67" i="1" s="1"/>
  <c r="N68" i="1"/>
  <c r="M68" i="1" s="1"/>
  <c r="N69" i="1"/>
  <c r="M69" i="1" s="1"/>
  <c r="N70" i="1"/>
  <c r="M70" i="1" s="1"/>
  <c r="N71" i="1"/>
  <c r="M71" i="1" s="1"/>
  <c r="N72" i="1"/>
  <c r="M72" i="1" s="1"/>
  <c r="N73" i="1"/>
  <c r="M73" i="1" s="1"/>
  <c r="N74" i="1"/>
  <c r="M74" i="1" s="1"/>
  <c r="N75" i="1"/>
  <c r="M75" i="1" s="1"/>
  <c r="N76" i="1"/>
  <c r="M76" i="1" s="1"/>
  <c r="N77" i="1"/>
  <c r="M77" i="1" s="1"/>
  <c r="N78" i="1"/>
  <c r="M78" i="1" s="1"/>
  <c r="N79" i="1"/>
  <c r="M79" i="1" s="1"/>
  <c r="N80" i="1"/>
  <c r="M80" i="1" s="1"/>
  <c r="N81" i="1"/>
  <c r="M81" i="1" s="1"/>
  <c r="N82" i="1"/>
  <c r="M82" i="1" s="1"/>
  <c r="N83" i="1"/>
  <c r="M83" i="1" s="1"/>
  <c r="N84" i="1"/>
  <c r="M84" i="1" s="1"/>
  <c r="N85" i="1"/>
  <c r="M85" i="1" s="1"/>
  <c r="N86" i="1"/>
  <c r="M86" i="1" s="1"/>
  <c r="N87" i="1"/>
  <c r="M87" i="1" s="1"/>
  <c r="N88" i="1"/>
  <c r="M88" i="1" s="1"/>
  <c r="N89" i="1"/>
  <c r="M89" i="1" s="1"/>
  <c r="N90" i="1"/>
  <c r="M90" i="1" s="1"/>
  <c r="N91" i="1"/>
  <c r="M91" i="1" s="1"/>
  <c r="N92" i="1"/>
  <c r="M92" i="1" s="1"/>
  <c r="N93" i="1"/>
  <c r="M93" i="1" s="1"/>
  <c r="N94" i="1"/>
  <c r="M94" i="1" s="1"/>
  <c r="N95" i="1"/>
  <c r="M95" i="1" s="1"/>
  <c r="N96" i="1"/>
  <c r="M96" i="1" s="1"/>
  <c r="N97" i="1"/>
  <c r="M97" i="1" s="1"/>
  <c r="N98" i="1"/>
  <c r="M98" i="1" s="1"/>
  <c r="N99" i="1"/>
  <c r="M99" i="1" s="1"/>
  <c r="N100" i="1"/>
  <c r="M100" i="1" s="1"/>
  <c r="N101" i="1"/>
  <c r="M101" i="1" s="1"/>
  <c r="N102" i="1"/>
  <c r="M102" i="1" s="1"/>
  <c r="N103" i="1"/>
  <c r="M103" i="1" s="1"/>
  <c r="N104" i="1"/>
  <c r="M104" i="1" s="1"/>
  <c r="N105" i="1"/>
  <c r="M105" i="1" s="1"/>
  <c r="N106" i="1"/>
  <c r="M106" i="1" s="1"/>
  <c r="N107" i="1"/>
  <c r="M107" i="1" s="1"/>
  <c r="N108" i="1"/>
  <c r="M108" i="1" s="1"/>
  <c r="N109" i="1"/>
  <c r="M109" i="1" s="1"/>
  <c r="N110" i="1"/>
  <c r="M110" i="1" s="1"/>
  <c r="N111" i="1"/>
  <c r="M111" i="1" s="1"/>
  <c r="N112" i="1"/>
  <c r="M112" i="1" s="1"/>
  <c r="N113" i="1"/>
  <c r="M113" i="1" s="1"/>
  <c r="N114" i="1"/>
  <c r="M114" i="1" s="1"/>
  <c r="N115" i="1"/>
  <c r="M115" i="1" s="1"/>
  <c r="N116" i="1"/>
  <c r="M116" i="1" s="1"/>
  <c r="N117" i="1"/>
  <c r="M117" i="1" s="1"/>
  <c r="N118" i="1"/>
  <c r="M118" i="1" s="1"/>
  <c r="N119" i="1"/>
  <c r="M119" i="1" s="1"/>
  <c r="N120" i="1"/>
  <c r="M120" i="1" s="1"/>
  <c r="N121" i="1"/>
  <c r="M121" i="1" s="1"/>
  <c r="N122" i="1"/>
  <c r="M122" i="1" s="1"/>
  <c r="N123" i="1"/>
  <c r="M123" i="1" s="1"/>
  <c r="N124" i="1"/>
  <c r="M124" i="1" s="1"/>
  <c r="N125" i="1"/>
  <c r="M125" i="1" s="1"/>
  <c r="N126" i="1"/>
  <c r="M126" i="1" s="1"/>
  <c r="N127" i="1"/>
  <c r="M127" i="1" s="1"/>
  <c r="N128" i="1"/>
  <c r="M128" i="1" s="1"/>
  <c r="N129" i="1"/>
  <c r="M129" i="1" s="1"/>
  <c r="N130" i="1"/>
  <c r="M130" i="1" s="1"/>
  <c r="L6" i="1" l="1"/>
  <c r="F22" i="2" s="1"/>
  <c r="L5" i="1"/>
  <c r="H22" i="2" l="1"/>
</calcChain>
</file>

<file path=xl/sharedStrings.xml><?xml version="1.0" encoding="utf-8"?>
<sst xmlns="http://schemas.openxmlformats.org/spreadsheetml/2006/main" count="119" uniqueCount="68">
  <si>
    <t>D 27mm Cu L min. 10,0m černý -SET-</t>
  </si>
  <si>
    <t>Jímací stožár L 11,0m s vodičem HVI-power</t>
  </si>
  <si>
    <t>Stožár 11 m s jímačem  a uvnitř uloženým vodičem HVIpower</t>
  </si>
  <si>
    <t>D 20mm Cu L min. 10,0m černý -SET-</t>
  </si>
  <si>
    <t>Jímací stožár L 11m s vodičem HVI</t>
  </si>
  <si>
    <t>Stožár 8,5 m s jímačem 3 m a uvnitř uloženým vodičem HVI</t>
  </si>
  <si>
    <t>S nosnou tubkou L 4720mm, s jímací tyčí 1,0m</t>
  </si>
  <si>
    <t>DEHNconductor, vodič HVI III, D23mm-SET-</t>
  </si>
  <si>
    <t>Vodič HVI v podpůrné trubce  4,7 m s jímačem 2,5 m s trojnohým stativem a sadou závitových tyčí</t>
  </si>
  <si>
    <t>DEHNconductor, vodič HVI I, D23mm-SET-</t>
  </si>
  <si>
    <t>DEHNconductor, vodič HVI III, D20mm-SET-</t>
  </si>
  <si>
    <t>Vodič HVI v podpůrné trubce  3,2 m s jímačem 2,5 m</t>
  </si>
  <si>
    <t>DEHNconductor, vodič HVI I, D20mm-SET-</t>
  </si>
  <si>
    <t>Podpůrná trubka s vodičem HVIpower</t>
  </si>
  <si>
    <t>L 4700mm a jímačem L 2500mm a stativem -SET-</t>
  </si>
  <si>
    <t>Vodič HVI D 23mm s nosnou trubkou</t>
  </si>
  <si>
    <t>Vodič HVI D 20mm s nosnou trubkou</t>
  </si>
  <si>
    <t>L 3200mm a jímačem L 2500mm a stativem -SET-</t>
  </si>
  <si>
    <t>Vodič HVI v podpůrné trubce  3,2 m s jímačem 2,5 m s trojnohým stativem a sadou závitových tyčí</t>
  </si>
  <si>
    <t>L 3200mm a jímačem L 1000mm a stativem -SET-</t>
  </si>
  <si>
    <t>Vodič HVI v podpůrné trubce 3,2 m s jímačem 1 m s trojnohým stativem a sadou závitových tyčí</t>
  </si>
  <si>
    <t>L 3200mm a jímačem L 2500mm -SET-</t>
  </si>
  <si>
    <t>L 3200mm a jímačem L 1000mm -SET-</t>
  </si>
  <si>
    <t>Vodič HVI v podpůrné trubce  3,2 m s jímačem 1 m </t>
  </si>
  <si>
    <t>Podpůrná trubka a jímač GFK/AL/V2A</t>
  </si>
  <si>
    <t>DEHNcon-H vodič HVI-light L 7,5m m.</t>
  </si>
  <si>
    <t>DEHNcon-H</t>
  </si>
  <si>
    <t>DEHNcon-H vodič HVI-light L 6,0m m.</t>
  </si>
  <si>
    <t>L 1950mm s jímačem 22/10 L 2500mm</t>
  </si>
  <si>
    <t>Vodič HVI L 6,0m v podpůrné trubce  -SET-</t>
  </si>
  <si>
    <t>L2875mm s jímačem L1000mm GFK/AL/V2A</t>
  </si>
  <si>
    <t>DEHNcon-H HVI-light vodič v  podpůrné trubce</t>
  </si>
  <si>
    <t>S nasazenou koncovkou, D 23 mm, Cu, L 6 m, šedý</t>
  </si>
  <si>
    <t>Vodič HVI pro instalaci do podpůrné trubky</t>
  </si>
  <si>
    <t>Vystrojený vodič HVI pro uložení vně podpůrné trubky</t>
  </si>
  <si>
    <t>S nasazenou koncovkou, D 20 mm, Cu, L 6 m, černý</t>
  </si>
  <si>
    <t>Vystrojený vodič HVI pro uložení do podpůrné trubky</t>
  </si>
  <si>
    <t>vypocitano: celek -zaklad</t>
  </si>
  <si>
    <t>S připojovacími prvky, minimání délka -L 6,0m</t>
  </si>
  <si>
    <t>vodič HVI-power-D 27mm Cu černý</t>
  </si>
  <si>
    <t>HVIpower long</t>
  </si>
  <si>
    <t>vybrano</t>
  </si>
  <si>
    <t>D 27 mm, Cu, černý</t>
  </si>
  <si>
    <t>Vodič HVI-power s instalovanou koncovkou</t>
  </si>
  <si>
    <t>Volitelná délky v rozsahu 6 - 70 m, po 0,5 m</t>
  </si>
  <si>
    <t>Vodič HVI light, D 23mm, šedý</t>
  </si>
  <si>
    <t>HVIlong</t>
  </si>
  <si>
    <t>Vodič HVI long, D 20mm, černý</t>
  </si>
  <si>
    <t>Vodič HVI light, D 20mm, šedý</t>
  </si>
  <si>
    <t>HVIlight</t>
  </si>
  <si>
    <t>max. délka</t>
  </si>
  <si>
    <t>krok míry</t>
  </si>
  <si>
    <t>základní délka</t>
  </si>
  <si>
    <t>TEXT_2</t>
  </si>
  <si>
    <t>TEXT_1</t>
  </si>
  <si>
    <t>Cena další metr</t>
  </si>
  <si>
    <t>Cena</t>
  </si>
  <si>
    <t>Katalogové číslo</t>
  </si>
  <si>
    <t>Název</t>
  </si>
  <si>
    <t>Požadovaná délka</t>
  </si>
  <si>
    <t>Požadované katalogové číslo</t>
  </si>
  <si>
    <t>Pomůcka pro stanovení ceny vodičů DEHN</t>
  </si>
  <si>
    <r>
      <rPr>
        <sz val="8"/>
        <color rgb="FFFFFF00"/>
        <rFont val="Calibri"/>
        <family val="2"/>
        <charset val="238"/>
      </rPr>
      <t>©</t>
    </r>
    <r>
      <rPr>
        <sz val="8"/>
        <color rgb="FFFFFF00"/>
        <rFont val="Quattrocento Sans"/>
        <charset val="238"/>
      </rPr>
      <t>DEHN 2016</t>
    </r>
  </si>
  <si>
    <t>Přepočte se cena v Eurech a doporučená cena v Kč</t>
  </si>
  <si>
    <t>Zvolte katalogové číslo a požadovanou délku</t>
  </si>
  <si>
    <t>Doporučená cena Kč</t>
  </si>
  <si>
    <t>Cena Euro</t>
  </si>
  <si>
    <t>DEHN HVI KALKULÁTOR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</si>
</sst>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164" formatCode="0.0"/>
    <numFmt numFmtId="165" formatCode="#,##0.0"/>
    <numFmt numFmtId="166" formatCode="_-* #,##0.00\ [$€-1]_-;\-* #,##0.00\ [$€-1]_-;_-* &quot;-&quot;??\ [$€-1]_-;_-@_-"/>
    <numFmt numFmtId="167" formatCode="#,##0.00\ &quot;Kč&quot;"/>
  </numFmts>
  <fonts count="14">
    <font>
      <sz val="11"/>
      <color theme="1"/>
      <name val="Calibri"/>
      <family val="2"/>
      <scheme val="minor"/>
    </font>
    <font>
      <sz val="9"/>
      <color rgb="FF000000"/>
      <name val="Arial"/>
      <family val="2"/>
      <charset val="238"/>
    </font>
    <font>
      <sz val="11"/>
      <color rgb="FF000000"/>
      <name val="Quattrocento Sans"/>
      <charset val="238"/>
    </font>
    <font>
      <sz val="10"/>
      <color rgb="FF000000"/>
      <name val="Quattrocento Sans"/>
      <charset val="238"/>
    </font>
    <font>
      <b/>
      <sz val="10"/>
      <color rgb="FFFF0000"/>
      <name val="Quattrocento Sans"/>
      <charset val="238"/>
    </font>
    <font>
      <sz val="10"/>
      <color rgb="FFFF0000"/>
      <name val="Quattrocento Sans"/>
      <charset val="238"/>
    </font>
    <font>
      <b/>
      <sz val="10"/>
      <color rgb="FF000000"/>
      <name val="Quattrocento Sans"/>
      <charset val="238"/>
    </font>
    <font>
      <b/>
      <sz val="11"/>
      <color rgb="FF000000"/>
      <name val="Quattrocento Sans"/>
      <charset val="238"/>
    </font>
    <font>
      <sz val="11"/>
      <color theme="1"/>
      <name val="Calibri"/>
      <family val="2"/>
      <scheme val="minor"/>
    </font>
    <font>
      <b/>
      <sz val="11"/>
      <color rgb="FFFFFF00"/>
      <name val="Quattrocento Sans"/>
      <charset val="238"/>
    </font>
    <font>
      <sz val="8"/>
      <color rgb="FFFFFF00"/>
      <name val="Quattrocento Sans"/>
      <charset val="238"/>
    </font>
    <font>
      <sz val="8"/>
      <color rgb="FFFFFF00"/>
      <name val="Calibri"/>
      <family val="2"/>
      <charset val="238"/>
    </font>
    <font>
      <sz val="11"/>
      <color rgb="FFFFFF00"/>
      <name val="Quattrocento Sans"/>
      <charset val="238"/>
    </font>
    <font>
      <u/>
      <sz val="11"/>
      <color theme="1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354B54"/>
        <bgColor rgb="FF354B54"/>
      </patternFill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595959"/>
      </right>
      <top/>
      <bottom/>
      <diagonal/>
    </border>
    <border>
      <left style="thick">
        <color rgb="FFF2F2F2"/>
      </left>
      <right/>
      <top/>
      <bottom/>
      <diagonal/>
    </border>
    <border>
      <left/>
      <right style="thick">
        <color rgb="FF595959"/>
      </right>
      <top style="thick">
        <color rgb="FFF2F2F2"/>
      </top>
      <bottom style="thin">
        <color theme="1"/>
      </bottom>
      <diagonal/>
    </border>
    <border>
      <left/>
      <right/>
      <top style="thick">
        <color rgb="FFF2F2F2"/>
      </top>
      <bottom style="thin">
        <color indexed="64"/>
      </bottom>
      <diagonal/>
    </border>
    <border>
      <left style="thick">
        <color rgb="FFF2F2F2"/>
      </left>
      <right/>
      <top style="thick">
        <color rgb="FFF2F2F2"/>
      </top>
      <bottom style="thin">
        <color theme="1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8">
    <xf numFmtId="0" fontId="0" fillId="0" borderId="0" xfId="0"/>
    <xf numFmtId="164" fontId="0" fillId="0" borderId="0" xfId="0" applyNumberFormat="1"/>
    <xf numFmtId="165" fontId="1" fillId="2" borderId="1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166" fontId="1" fillId="4" borderId="1" xfId="0" applyNumberFormat="1" applyFont="1" applyFill="1" applyBorder="1" applyProtection="1">
      <protection locked="0"/>
    </xf>
    <xf numFmtId="3" fontId="1" fillId="5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0" borderId="1" xfId="0" applyBorder="1" applyProtection="1">
      <protection locked="0"/>
    </xf>
    <xf numFmtId="0" fontId="2" fillId="6" borderId="0" xfId="0" applyFont="1" applyFill="1"/>
    <xf numFmtId="0" fontId="2" fillId="7" borderId="2" xfId="0" applyFont="1" applyFill="1" applyBorder="1"/>
    <xf numFmtId="0" fontId="3" fillId="7" borderId="0" xfId="0" applyFont="1" applyFill="1" applyBorder="1"/>
    <xf numFmtId="0" fontId="3" fillId="7" borderId="3" xfId="0" applyFont="1" applyFill="1" applyBorder="1"/>
    <xf numFmtId="167" fontId="4" fillId="7" borderId="0" xfId="0" applyNumberFormat="1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3" fillId="7" borderId="0" xfId="0" applyFont="1" applyFill="1"/>
    <xf numFmtId="0" fontId="2" fillId="8" borderId="4" xfId="0" applyFont="1" applyFill="1" applyBorder="1"/>
    <xf numFmtId="0" fontId="2" fillId="8" borderId="5" xfId="0" applyFont="1" applyFill="1" applyBorder="1"/>
    <xf numFmtId="0" fontId="7" fillId="8" borderId="6" xfId="0" applyFont="1" applyFill="1" applyBorder="1"/>
    <xf numFmtId="0" fontId="6" fillId="7" borderId="0" xfId="0" applyFont="1" applyFill="1" applyBorder="1"/>
    <xf numFmtId="0" fontId="9" fillId="6" borderId="0" xfId="0" applyFont="1" applyFill="1"/>
    <xf numFmtId="0" fontId="10" fillId="6" borderId="0" xfId="0" applyFont="1" applyFill="1"/>
    <xf numFmtId="0" fontId="12" fillId="6" borderId="0" xfId="0" applyFont="1" applyFill="1"/>
    <xf numFmtId="166" fontId="5" fillId="7" borderId="0" xfId="1" applyNumberFormat="1" applyFont="1" applyFill="1" applyAlignment="1">
      <alignment horizontal="center" vertical="center"/>
    </xf>
    <xf numFmtId="167" fontId="4" fillId="7" borderId="0" xfId="0" applyNumberFormat="1" applyFont="1" applyFill="1" applyAlignment="1">
      <alignment horizontal="right" vertical="center"/>
    </xf>
    <xf numFmtId="0" fontId="0" fillId="9" borderId="0" xfId="0" applyFill="1"/>
    <xf numFmtId="0" fontId="13" fillId="9" borderId="0" xfId="2" applyFill="1"/>
    <xf numFmtId="0" fontId="3" fillId="7" borderId="0" xfId="0" applyFont="1" applyFill="1" applyAlignment="1">
      <alignment horizontal="left" vertical="top" wrapText="1"/>
    </xf>
  </cellXfs>
  <cellStyles count="3">
    <cellStyle name="Hypertextový odkaz" xfId="2" builtinId="8"/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Source!$L$2" fmlaRange="Source!$B$2:$B$34" sel="32" val="24"/>
</file>

<file path=xl/ctrlProps/ctrlProp2.xml><?xml version="1.0" encoding="utf-8"?>
<formControlPr xmlns="http://schemas.microsoft.com/office/spreadsheetml/2009/9/main" objectType="Drop" dropStyle="combo" dx="16" fmlaLink="Source!$L$3" fmlaRange="Source!$M$2:$M$130" sel="19" val="12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7</xdr:row>
          <xdr:rowOff>180975</xdr:rowOff>
        </xdr:from>
        <xdr:to>
          <xdr:col>7</xdr:col>
          <xdr:colOff>571500</xdr:colOff>
          <xdr:row>9</xdr:row>
          <xdr:rowOff>9525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10</xdr:row>
          <xdr:rowOff>0</xdr:rowOff>
        </xdr:from>
        <xdr:to>
          <xdr:col>7</xdr:col>
          <xdr:colOff>600075</xdr:colOff>
          <xdr:row>11</xdr:row>
          <xdr:rowOff>9525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514350</xdr:colOff>
      <xdr:row>0</xdr:row>
      <xdr:rowOff>0</xdr:rowOff>
    </xdr:from>
    <xdr:to>
      <xdr:col>12</xdr:col>
      <xdr:colOff>28575</xdr:colOff>
      <xdr:row>6</xdr:row>
      <xdr:rowOff>76200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0"/>
          <a:ext cx="13430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6"/>
  <sheetViews>
    <sheetView tabSelected="1" zoomScaleNormal="100" workbookViewId="0">
      <selection activeCell="O5" sqref="O5"/>
    </sheetView>
  </sheetViews>
  <sheetFormatPr defaultRowHeight="15"/>
  <cols>
    <col min="2" max="2" width="3.28515625" customWidth="1"/>
    <col min="6" max="6" width="13.85546875" customWidth="1"/>
    <col min="7" max="8" width="12.140625" customWidth="1"/>
    <col min="9" max="9" width="12.85546875" bestFit="1" customWidth="1"/>
    <col min="13" max="13" width="2.85546875" customWidth="1"/>
    <col min="17" max="17" width="10.85546875" bestFit="1" customWidth="1"/>
    <col min="19" max="19" width="11.85546875" bestFit="1" customWidth="1"/>
  </cols>
  <sheetData>
    <row r="1" spans="1:20" ht="16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>
      <c r="A2" s="2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25"/>
      <c r="O2" s="25"/>
      <c r="P2" s="25"/>
      <c r="Q2" s="25"/>
      <c r="R2" s="25"/>
      <c r="S2" s="25"/>
      <c r="T2" s="25"/>
    </row>
    <row r="3" spans="1:20">
      <c r="A3" s="25"/>
      <c r="B3" s="9"/>
      <c r="C3" s="20" t="s">
        <v>61</v>
      </c>
      <c r="D3" s="9"/>
      <c r="E3" s="9"/>
      <c r="F3" s="9"/>
      <c r="G3" s="9"/>
      <c r="H3" s="9"/>
      <c r="I3" s="9"/>
      <c r="J3" s="9"/>
      <c r="K3" s="9"/>
      <c r="L3" s="9"/>
      <c r="M3" s="9"/>
      <c r="N3" s="26"/>
      <c r="O3" s="25"/>
      <c r="P3" s="25"/>
      <c r="Q3" s="25"/>
      <c r="R3" s="25"/>
      <c r="S3" s="26"/>
      <c r="T3" s="25"/>
    </row>
    <row r="4" spans="1:20">
      <c r="A4" s="25"/>
      <c r="B4" s="9"/>
      <c r="C4" s="22" t="s">
        <v>64</v>
      </c>
      <c r="D4" s="9"/>
      <c r="E4" s="9"/>
      <c r="F4" s="9"/>
      <c r="G4" s="9"/>
      <c r="H4" s="9"/>
      <c r="I4" s="9"/>
      <c r="J4" s="9"/>
      <c r="K4" s="9"/>
      <c r="L4" s="9"/>
      <c r="M4" s="9"/>
      <c r="N4" s="25"/>
      <c r="O4" s="25"/>
      <c r="P4" s="25"/>
      <c r="Q4" s="25"/>
      <c r="R4" s="25"/>
      <c r="S4" s="25"/>
      <c r="T4" s="25"/>
    </row>
    <row r="5" spans="1:20" ht="15.75" thickBot="1">
      <c r="A5" s="25"/>
      <c r="B5" s="9"/>
      <c r="C5" s="22" t="s">
        <v>63</v>
      </c>
      <c r="D5" s="9"/>
      <c r="E5" s="9"/>
      <c r="F5" s="9"/>
      <c r="G5" s="9"/>
      <c r="H5" s="9"/>
      <c r="I5" s="9"/>
      <c r="J5" s="9"/>
      <c r="K5" s="9"/>
      <c r="L5" s="9"/>
      <c r="M5" s="9"/>
      <c r="N5" s="26"/>
      <c r="O5" s="25"/>
      <c r="P5" s="25"/>
      <c r="Q5" s="25"/>
      <c r="R5" s="25"/>
      <c r="S5" s="26"/>
      <c r="T5" s="25"/>
    </row>
    <row r="6" spans="1:20" ht="7.5" customHeight="1" thickBot="1">
      <c r="A6" s="25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25"/>
      <c r="O6" s="25"/>
      <c r="P6" s="25"/>
      <c r="Q6" s="25"/>
      <c r="R6" s="25"/>
      <c r="S6" s="25"/>
      <c r="T6" s="25"/>
    </row>
    <row r="7" spans="1:20" ht="15.75" thickTop="1">
      <c r="A7" s="25"/>
      <c r="B7" s="9"/>
      <c r="C7" s="9"/>
      <c r="D7" s="18" t="s">
        <v>67</v>
      </c>
      <c r="E7" s="17"/>
      <c r="F7" s="17"/>
      <c r="G7" s="17"/>
      <c r="H7" s="17"/>
      <c r="I7" s="16"/>
      <c r="J7" s="9"/>
      <c r="K7" s="9"/>
      <c r="L7" s="9"/>
      <c r="M7" s="9"/>
      <c r="N7" s="25"/>
      <c r="O7" s="25"/>
      <c r="P7" s="25"/>
      <c r="Q7" s="25"/>
      <c r="R7" s="25"/>
      <c r="S7" s="25"/>
      <c r="T7" s="25"/>
    </row>
    <row r="8" spans="1:20">
      <c r="A8" s="25"/>
      <c r="B8" s="9"/>
      <c r="C8" s="9"/>
      <c r="D8" s="12"/>
      <c r="E8" s="11"/>
      <c r="F8" s="15"/>
      <c r="G8" s="15"/>
      <c r="H8" s="15"/>
      <c r="I8" s="10"/>
      <c r="J8" s="9"/>
      <c r="K8" s="9"/>
      <c r="L8" s="9"/>
      <c r="M8" s="9"/>
      <c r="N8" s="25"/>
      <c r="O8" s="25"/>
      <c r="P8" s="25"/>
      <c r="Q8" s="25"/>
      <c r="R8" s="25"/>
      <c r="S8" s="25"/>
      <c r="T8" s="25"/>
    </row>
    <row r="9" spans="1:20">
      <c r="A9" s="25"/>
      <c r="B9" s="9"/>
      <c r="C9" s="9"/>
      <c r="D9" s="12"/>
      <c r="E9" s="19" t="s">
        <v>60</v>
      </c>
      <c r="F9" s="15"/>
      <c r="G9" s="15"/>
      <c r="H9" s="15"/>
      <c r="I9" s="10"/>
      <c r="J9" s="9"/>
      <c r="K9" s="9"/>
      <c r="L9" s="9"/>
      <c r="M9" s="9"/>
      <c r="N9" s="25"/>
      <c r="O9" s="25"/>
      <c r="P9" s="25"/>
      <c r="Q9" s="25"/>
      <c r="R9" s="25"/>
      <c r="S9" s="25"/>
      <c r="T9" s="25"/>
    </row>
    <row r="10" spans="1:20">
      <c r="A10" s="25"/>
      <c r="B10" s="9"/>
      <c r="C10" s="9"/>
      <c r="D10" s="12"/>
      <c r="E10" s="11"/>
      <c r="F10" s="15"/>
      <c r="G10" s="15"/>
      <c r="H10" s="15"/>
      <c r="I10" s="10"/>
      <c r="J10" s="9"/>
      <c r="K10" s="9"/>
      <c r="L10" s="9"/>
      <c r="M10" s="9"/>
      <c r="N10" s="26"/>
      <c r="O10" s="25"/>
      <c r="P10" s="25"/>
      <c r="Q10" s="25"/>
      <c r="R10" s="25"/>
      <c r="S10" s="26"/>
      <c r="T10" s="25"/>
    </row>
    <row r="11" spans="1:20">
      <c r="A11" s="25"/>
      <c r="B11" s="9"/>
      <c r="C11" s="9"/>
      <c r="D11" s="12"/>
      <c r="E11" s="11" t="s">
        <v>59</v>
      </c>
      <c r="F11" s="15"/>
      <c r="G11" s="15"/>
      <c r="H11" s="15"/>
      <c r="I11" s="10"/>
      <c r="J11" s="9"/>
      <c r="K11" s="9"/>
      <c r="L11" s="9"/>
      <c r="M11" s="9"/>
      <c r="N11" s="25"/>
      <c r="O11" s="25"/>
      <c r="P11" s="25"/>
      <c r="Q11" s="25"/>
      <c r="R11" s="25"/>
      <c r="S11" s="25"/>
      <c r="T11" s="25"/>
    </row>
    <row r="12" spans="1:20">
      <c r="A12" s="25"/>
      <c r="B12" s="9"/>
      <c r="C12" s="9"/>
      <c r="D12" s="12"/>
      <c r="E12" s="11"/>
      <c r="F12" s="15"/>
      <c r="G12" s="15"/>
      <c r="H12" s="15"/>
      <c r="I12" s="10"/>
      <c r="J12" s="9"/>
      <c r="K12" s="9"/>
      <c r="L12" s="9"/>
      <c r="M12" s="9"/>
      <c r="N12" s="26"/>
      <c r="O12" s="25"/>
      <c r="P12" s="25"/>
      <c r="Q12" s="25"/>
      <c r="R12" s="25"/>
      <c r="S12" s="26"/>
      <c r="T12" s="25"/>
    </row>
    <row r="13" spans="1:20">
      <c r="A13" s="25"/>
      <c r="B13" s="9"/>
      <c r="C13" s="9"/>
      <c r="D13" s="12"/>
      <c r="E13" s="27" t="str">
        <f>INDEX(Source!A2:A34,Source!L2)</f>
        <v>Stožár 8,5 m s jímačem 3 m a uvnitř uloženým vodičem HVI</v>
      </c>
      <c r="F13" s="27"/>
      <c r="G13" s="27"/>
      <c r="H13" s="27"/>
      <c r="I13" s="10"/>
      <c r="J13" s="9"/>
      <c r="K13" s="9"/>
      <c r="L13" s="9"/>
      <c r="M13" s="9"/>
      <c r="N13" s="26"/>
      <c r="O13" s="25"/>
      <c r="P13" s="25"/>
      <c r="Q13" s="25"/>
      <c r="R13" s="25"/>
      <c r="S13" s="26"/>
      <c r="T13" s="25"/>
    </row>
    <row r="14" spans="1:20">
      <c r="A14" s="25"/>
      <c r="B14" s="9"/>
      <c r="C14" s="9"/>
      <c r="D14" s="12"/>
      <c r="E14" s="27"/>
      <c r="F14" s="27"/>
      <c r="G14" s="27"/>
      <c r="H14" s="27"/>
      <c r="I14" s="10"/>
      <c r="J14" s="9"/>
      <c r="K14" s="9"/>
      <c r="L14" s="9"/>
      <c r="M14" s="9"/>
      <c r="N14" s="26"/>
      <c r="O14" s="25"/>
      <c r="P14" s="25"/>
      <c r="Q14" s="25"/>
      <c r="R14" s="25"/>
      <c r="S14" s="26"/>
      <c r="T14" s="25"/>
    </row>
    <row r="15" spans="1:20" ht="6" customHeight="1">
      <c r="A15" s="25"/>
      <c r="B15" s="9"/>
      <c r="C15" s="9"/>
      <c r="D15" s="12"/>
      <c r="E15" s="11"/>
      <c r="F15" s="15"/>
      <c r="G15" s="15"/>
      <c r="H15" s="15"/>
      <c r="I15" s="10"/>
      <c r="J15" s="9"/>
      <c r="K15" s="9"/>
      <c r="L15" s="9"/>
      <c r="M15" s="9"/>
      <c r="N15" s="25"/>
      <c r="O15" s="25"/>
      <c r="P15" s="25"/>
      <c r="Q15" s="25"/>
      <c r="R15" s="25"/>
      <c r="S15" s="25"/>
      <c r="T15" s="25"/>
    </row>
    <row r="16" spans="1:20">
      <c r="A16" s="25"/>
      <c r="B16" s="9"/>
      <c r="C16" s="9"/>
      <c r="D16" s="12"/>
      <c r="E16" s="15" t="str">
        <f>INDEX(Source!E2:E34,Source!L2)</f>
        <v>Jímací stožár L 11m s vodičem HVI</v>
      </c>
      <c r="F16" s="15"/>
      <c r="G16" s="15"/>
      <c r="H16" s="15"/>
      <c r="I16" s="10"/>
      <c r="J16" s="9"/>
      <c r="K16" s="9"/>
      <c r="L16" s="9"/>
      <c r="M16" s="9"/>
      <c r="N16" s="25"/>
      <c r="O16" s="25"/>
      <c r="P16" s="25"/>
      <c r="Q16" s="25"/>
      <c r="R16" s="25"/>
      <c r="S16" s="25"/>
      <c r="T16" s="25"/>
    </row>
    <row r="17" spans="1:20" ht="6.75" customHeight="1">
      <c r="A17" s="25"/>
      <c r="B17" s="9"/>
      <c r="C17" s="9"/>
      <c r="D17" s="12"/>
      <c r="E17" s="11"/>
      <c r="F17" s="15"/>
      <c r="G17" s="15"/>
      <c r="H17" s="15"/>
      <c r="I17" s="10"/>
      <c r="J17" s="9"/>
      <c r="K17" s="9"/>
      <c r="L17" s="9"/>
      <c r="M17" s="9"/>
      <c r="N17" s="25"/>
      <c r="O17" s="25"/>
      <c r="P17" s="25"/>
      <c r="Q17" s="25"/>
      <c r="R17" s="25"/>
      <c r="S17" s="25"/>
      <c r="T17" s="25"/>
    </row>
    <row r="18" spans="1:20">
      <c r="A18" s="25"/>
      <c r="B18" s="9"/>
      <c r="C18" s="9"/>
      <c r="D18" s="12"/>
      <c r="E18" s="15" t="str">
        <f>INDEX(Source!F2:F34,Source!L2)</f>
        <v>D 20mm Cu L min. 10,0m černý -SET-</v>
      </c>
      <c r="F18" s="15"/>
      <c r="G18" s="15"/>
      <c r="H18" s="15"/>
      <c r="I18" s="10"/>
      <c r="J18" s="9"/>
      <c r="K18" s="9"/>
      <c r="L18" s="9"/>
      <c r="M18" s="9"/>
      <c r="N18" s="25"/>
      <c r="O18" s="25"/>
      <c r="P18" s="25"/>
      <c r="Q18" s="25"/>
      <c r="R18" s="25"/>
      <c r="S18" s="25"/>
      <c r="T18" s="25"/>
    </row>
    <row r="19" spans="1:20">
      <c r="A19" s="25"/>
      <c r="B19" s="9"/>
      <c r="C19" s="9"/>
      <c r="D19" s="12"/>
      <c r="E19" s="11"/>
      <c r="F19" s="15"/>
      <c r="G19" s="15"/>
      <c r="H19" s="15"/>
      <c r="I19" s="10"/>
      <c r="J19" s="9"/>
      <c r="K19" s="9"/>
      <c r="L19" s="9"/>
      <c r="M19" s="9"/>
      <c r="N19" s="26"/>
      <c r="O19" s="25"/>
      <c r="P19" s="25"/>
      <c r="Q19" s="25"/>
      <c r="R19" s="25"/>
      <c r="S19" s="26"/>
      <c r="T19" s="25"/>
    </row>
    <row r="20" spans="1:20">
      <c r="A20" s="25"/>
      <c r="B20" s="9"/>
      <c r="C20" s="9"/>
      <c r="D20" s="12"/>
      <c r="E20" s="11"/>
      <c r="F20" s="15"/>
      <c r="G20" s="15"/>
      <c r="H20" s="15"/>
      <c r="I20" s="10"/>
      <c r="J20" s="9"/>
      <c r="K20" s="9"/>
      <c r="L20" s="9"/>
      <c r="M20" s="9"/>
      <c r="N20" s="25"/>
      <c r="O20" s="25"/>
      <c r="P20" s="25"/>
      <c r="Q20" s="25"/>
      <c r="R20" s="25"/>
      <c r="S20" s="25"/>
      <c r="T20" s="25"/>
    </row>
    <row r="21" spans="1:20">
      <c r="A21" s="25"/>
      <c r="B21" s="9"/>
      <c r="C21" s="9"/>
      <c r="D21" s="12"/>
      <c r="E21" s="11"/>
      <c r="F21" s="14" t="s">
        <v>66</v>
      </c>
      <c r="G21" s="13"/>
      <c r="H21" s="14" t="s">
        <v>65</v>
      </c>
      <c r="I21" s="10"/>
      <c r="J21" s="9"/>
      <c r="K21" s="9"/>
      <c r="L21" s="9"/>
      <c r="M21" s="9"/>
      <c r="N21" s="26"/>
      <c r="O21" s="25"/>
      <c r="P21" s="25"/>
      <c r="Q21" s="25"/>
      <c r="R21" s="25"/>
      <c r="S21" s="26"/>
      <c r="T21" s="25"/>
    </row>
    <row r="22" spans="1:20">
      <c r="A22" s="25"/>
      <c r="B22" s="9"/>
      <c r="C22" s="9"/>
      <c r="D22" s="12"/>
      <c r="E22" s="11"/>
      <c r="F22" s="23">
        <f>IF(Source!L6="Vyberte délku","Vyberte kratší délku ze seznamu",INDEX(Source!C2:C34,Source!L2,)+Source!L6*INDEX(Source!D2:D34,Source!L2))</f>
        <v>2530.5</v>
      </c>
      <c r="G22" s="11"/>
      <c r="H22" s="24">
        <f>IF(ISNUMBER(F22),ROUND((F22*34*0.75*0.8*0.85),1),"")</f>
        <v>43878.9</v>
      </c>
      <c r="I22" s="10"/>
      <c r="J22" s="9"/>
      <c r="K22" s="9"/>
      <c r="L22" s="9"/>
      <c r="M22" s="9"/>
      <c r="N22" s="26"/>
      <c r="O22" s="25"/>
      <c r="P22" s="25"/>
      <c r="Q22" s="25"/>
      <c r="R22" s="25"/>
      <c r="S22" s="26"/>
      <c r="T22" s="25"/>
    </row>
    <row r="23" spans="1:20">
      <c r="A23" s="25"/>
      <c r="B23" s="9"/>
      <c r="C23" s="9"/>
      <c r="D23" s="12"/>
      <c r="E23" s="11"/>
      <c r="F23" s="11"/>
      <c r="G23" s="11"/>
      <c r="H23" s="11"/>
      <c r="I23" s="10"/>
      <c r="J23" s="9"/>
      <c r="K23" s="9"/>
      <c r="L23" s="9"/>
      <c r="M23" s="9"/>
      <c r="N23" s="25"/>
      <c r="O23" s="25"/>
      <c r="P23" s="25"/>
      <c r="Q23" s="25"/>
      <c r="R23" s="25"/>
      <c r="S23" s="25"/>
      <c r="T23" s="25"/>
    </row>
    <row r="24" spans="1:20" ht="7.5" customHeight="1">
      <c r="A24" s="2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5"/>
      <c r="O24" s="25"/>
      <c r="P24" s="25"/>
      <c r="Q24" s="25"/>
      <c r="R24" s="25"/>
      <c r="S24" s="25"/>
      <c r="T24" s="25"/>
    </row>
    <row r="25" spans="1:20">
      <c r="A25" s="25"/>
      <c r="B25" s="9"/>
      <c r="C25" s="21" t="s">
        <v>62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25"/>
      <c r="O25" s="25"/>
      <c r="P25" s="25"/>
      <c r="Q25" s="25"/>
      <c r="R25" s="25"/>
      <c r="S25" s="25"/>
      <c r="T25" s="25"/>
    </row>
    <row r="26" spans="1:20" ht="6.75" customHeight="1">
      <c r="A26" s="25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6"/>
      <c r="O26" s="25"/>
      <c r="P26" s="25"/>
      <c r="Q26" s="25"/>
      <c r="R26" s="25"/>
      <c r="S26" s="26"/>
      <c r="T26" s="25"/>
    </row>
    <row r="27" spans="1:20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6"/>
      <c r="T28" s="25"/>
    </row>
    <row r="29" spans="1:20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6"/>
      <c r="T29" s="25"/>
    </row>
    <row r="30" spans="1:20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6"/>
      <c r="T34" s="25"/>
    </row>
    <row r="35" spans="1:20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</row>
  </sheetData>
  <sheetProtection algorithmName="SHA-512" hashValue="kIqaFK4M9wRDa7c4BhGMcyEGlwnUlfI11HwQ6tA4OFqJ7LHRnYGO/hLNe8uwNsq+CCmBanVA/DLvDDMhB1Baow==" saltValue="mUOuAZwanmHYNBApvBXpTA==" spinCount="100000" sheet="1" objects="1" scenarios="1"/>
  <mergeCells count="1">
    <mergeCell ref="E13:H14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6</xdr:col>
                    <xdr:colOff>371475</xdr:colOff>
                    <xdr:row>7</xdr:row>
                    <xdr:rowOff>180975</xdr:rowOff>
                  </from>
                  <to>
                    <xdr:col>7</xdr:col>
                    <xdr:colOff>571500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6</xdr:col>
                    <xdr:colOff>361950</xdr:colOff>
                    <xdr:row>10</xdr:row>
                    <xdr:rowOff>0</xdr:rowOff>
                  </from>
                  <to>
                    <xdr:col>7</xdr:col>
                    <xdr:colOff>600075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0"/>
  <sheetViews>
    <sheetView zoomScale="90" zoomScaleNormal="90" workbookViewId="0">
      <selection activeCell="E16" sqref="E16"/>
    </sheetView>
  </sheetViews>
  <sheetFormatPr defaultRowHeight="15"/>
  <cols>
    <col min="1" max="1" width="77.28515625" customWidth="1"/>
    <col min="2" max="2" width="16.5703125" customWidth="1"/>
    <col min="3" max="3" width="13.42578125" customWidth="1"/>
    <col min="4" max="4" width="18.5703125" customWidth="1"/>
    <col min="5" max="5" width="44.42578125" customWidth="1"/>
    <col min="6" max="6" width="50.28515625" customWidth="1"/>
    <col min="7" max="7" width="16.28515625" customWidth="1"/>
    <col min="11" max="17" width="0" hidden="1" customWidth="1"/>
  </cols>
  <sheetData>
    <row r="1" spans="1:17">
      <c r="A1" s="8" t="s">
        <v>58</v>
      </c>
      <c r="B1" s="8" t="s">
        <v>57</v>
      </c>
      <c r="C1" s="8" t="s">
        <v>56</v>
      </c>
      <c r="D1" s="8" t="s">
        <v>55</v>
      </c>
      <c r="E1" s="8" t="s">
        <v>54</v>
      </c>
      <c r="F1" s="8" t="s">
        <v>53</v>
      </c>
      <c r="G1" s="8" t="s">
        <v>52</v>
      </c>
      <c r="H1" s="8" t="s">
        <v>51</v>
      </c>
      <c r="I1" s="8" t="s">
        <v>50</v>
      </c>
    </row>
    <row r="2" spans="1:17">
      <c r="A2" s="6" t="s">
        <v>49</v>
      </c>
      <c r="B2" s="5">
        <v>819129</v>
      </c>
      <c r="C2" s="4">
        <v>245</v>
      </c>
      <c r="D2" s="4">
        <v>35.799999999999997</v>
      </c>
      <c r="E2" s="7" t="s">
        <v>48</v>
      </c>
      <c r="F2" s="7" t="s">
        <v>44</v>
      </c>
      <c r="G2" s="2">
        <v>6</v>
      </c>
      <c r="H2" s="2">
        <v>0.5</v>
      </c>
      <c r="I2" s="2">
        <v>70</v>
      </c>
      <c r="L2">
        <v>32</v>
      </c>
      <c r="M2" s="1">
        <f t="shared" ref="M2:M33" si="0">IF(N2&gt;0,N2,"")</f>
        <v>10</v>
      </c>
      <c r="N2" s="1">
        <f t="shared" ref="N2:N33" si="1">IF($L$2=32,P2,IF($L$2=33,Q2,O2))</f>
        <v>10</v>
      </c>
      <c r="O2" s="1">
        <v>6</v>
      </c>
      <c r="P2" s="1">
        <v>10</v>
      </c>
      <c r="Q2" s="1">
        <v>10</v>
      </c>
    </row>
    <row r="3" spans="1:17">
      <c r="A3" s="6" t="s">
        <v>46</v>
      </c>
      <c r="B3" s="5">
        <v>819131</v>
      </c>
      <c r="C3" s="4">
        <v>297</v>
      </c>
      <c r="D3" s="4">
        <v>44.5</v>
      </c>
      <c r="E3" s="7" t="s">
        <v>47</v>
      </c>
      <c r="F3" s="7" t="s">
        <v>44</v>
      </c>
      <c r="G3" s="2">
        <v>6</v>
      </c>
      <c r="H3" s="2">
        <v>0.5</v>
      </c>
      <c r="I3" s="2">
        <v>70</v>
      </c>
      <c r="L3">
        <v>19</v>
      </c>
      <c r="M3" s="1">
        <f t="shared" si="0"/>
        <v>10.5</v>
      </c>
      <c r="N3" s="1">
        <f t="shared" si="1"/>
        <v>10.5</v>
      </c>
      <c r="O3" s="1">
        <v>6.5</v>
      </c>
      <c r="P3" s="1">
        <v>10.5</v>
      </c>
      <c r="Q3" s="1">
        <v>10.5</v>
      </c>
    </row>
    <row r="4" spans="1:17">
      <c r="A4" s="6" t="s">
        <v>46</v>
      </c>
      <c r="B4" s="5">
        <v>819132</v>
      </c>
      <c r="C4" s="4">
        <v>327</v>
      </c>
      <c r="D4" s="4">
        <v>49.5</v>
      </c>
      <c r="E4" s="7" t="s">
        <v>45</v>
      </c>
      <c r="F4" s="7" t="s">
        <v>44</v>
      </c>
      <c r="G4" s="2">
        <v>6</v>
      </c>
      <c r="H4" s="2">
        <v>0.5</v>
      </c>
      <c r="I4" s="2">
        <v>70</v>
      </c>
      <c r="M4" s="1">
        <f t="shared" si="0"/>
        <v>11</v>
      </c>
      <c r="N4" s="1">
        <f t="shared" si="1"/>
        <v>11</v>
      </c>
      <c r="O4" s="1">
        <v>7</v>
      </c>
      <c r="P4" s="1">
        <v>11</v>
      </c>
      <c r="Q4" s="1">
        <v>11</v>
      </c>
    </row>
    <row r="5" spans="1:17">
      <c r="A5" s="6" t="s">
        <v>40</v>
      </c>
      <c r="B5" s="5">
        <v>819160</v>
      </c>
      <c r="C5" s="4">
        <v>474</v>
      </c>
      <c r="D5" s="4">
        <v>57.7</v>
      </c>
      <c r="E5" s="7" t="s">
        <v>43</v>
      </c>
      <c r="F5" s="7" t="s">
        <v>42</v>
      </c>
      <c r="G5" s="2">
        <v>6</v>
      </c>
      <c r="H5" s="2">
        <v>0.5</v>
      </c>
      <c r="I5" s="2">
        <v>70</v>
      </c>
      <c r="K5" t="s">
        <v>41</v>
      </c>
      <c r="L5">
        <f>IF(INDEX(Source!M2:M130,Source!L3)="","Vyberte délku",INDEX(Source!M2:M130,Source!L3))</f>
        <v>19</v>
      </c>
      <c r="M5" s="1">
        <f t="shared" si="0"/>
        <v>11.5</v>
      </c>
      <c r="N5" s="1">
        <f t="shared" si="1"/>
        <v>11.5</v>
      </c>
      <c r="O5" s="1">
        <v>7.5</v>
      </c>
      <c r="P5" s="1">
        <v>11.5</v>
      </c>
      <c r="Q5" s="1">
        <v>11.5</v>
      </c>
    </row>
    <row r="6" spans="1:17">
      <c r="A6" s="6" t="s">
        <v>40</v>
      </c>
      <c r="B6" s="5">
        <v>819165</v>
      </c>
      <c r="C6" s="4">
        <v>680</v>
      </c>
      <c r="D6" s="4">
        <v>57.7</v>
      </c>
      <c r="E6" s="3" t="s">
        <v>39</v>
      </c>
      <c r="F6" s="3" t="s">
        <v>38</v>
      </c>
      <c r="G6" s="2">
        <v>6</v>
      </c>
      <c r="H6" s="2">
        <v>0.5</v>
      </c>
      <c r="I6" s="2">
        <v>70</v>
      </c>
      <c r="K6" t="s">
        <v>37</v>
      </c>
      <c r="L6">
        <f>IF(INDEX(Source!M2:M130,Source!L3)="","Vyberte délku",INDEX(Source!M2:M130,Source!L3)-INDEX(G2:G34,L2))</f>
        <v>9</v>
      </c>
      <c r="M6" s="1">
        <f t="shared" si="0"/>
        <v>12</v>
      </c>
      <c r="N6" s="1">
        <f t="shared" si="1"/>
        <v>12</v>
      </c>
      <c r="O6" s="1">
        <v>8</v>
      </c>
      <c r="P6" s="1">
        <v>12</v>
      </c>
      <c r="Q6" s="1">
        <v>12</v>
      </c>
    </row>
    <row r="7" spans="1:17">
      <c r="A7" s="6" t="s">
        <v>36</v>
      </c>
      <c r="B7" s="5">
        <v>819220</v>
      </c>
      <c r="C7" s="4">
        <v>397</v>
      </c>
      <c r="D7" s="4">
        <v>44.5</v>
      </c>
      <c r="E7" s="7" t="s">
        <v>33</v>
      </c>
      <c r="F7" s="7" t="s">
        <v>35</v>
      </c>
      <c r="G7" s="2">
        <v>6</v>
      </c>
      <c r="H7" s="2">
        <v>0.5</v>
      </c>
      <c r="I7" s="2">
        <v>70</v>
      </c>
      <c r="M7" s="1">
        <f t="shared" si="0"/>
        <v>12.5</v>
      </c>
      <c r="N7" s="1">
        <f t="shared" si="1"/>
        <v>12.5</v>
      </c>
      <c r="O7" s="1">
        <v>8.5</v>
      </c>
      <c r="P7" s="1">
        <v>12.5</v>
      </c>
      <c r="Q7" s="1">
        <v>12.5</v>
      </c>
    </row>
    <row r="8" spans="1:17">
      <c r="A8" s="6" t="s">
        <v>36</v>
      </c>
      <c r="B8" s="5">
        <v>819223</v>
      </c>
      <c r="C8" s="4">
        <v>427.5</v>
      </c>
      <c r="D8" s="4">
        <v>49.5</v>
      </c>
      <c r="E8" s="7" t="s">
        <v>33</v>
      </c>
      <c r="F8" s="7" t="s">
        <v>32</v>
      </c>
      <c r="G8" s="2">
        <v>6</v>
      </c>
      <c r="H8" s="2">
        <v>0.5</v>
      </c>
      <c r="I8" s="2">
        <v>70</v>
      </c>
      <c r="M8" s="1">
        <f t="shared" si="0"/>
        <v>13</v>
      </c>
      <c r="N8" s="1">
        <f t="shared" si="1"/>
        <v>13</v>
      </c>
      <c r="O8" s="1">
        <v>9</v>
      </c>
      <c r="P8" s="1">
        <v>13</v>
      </c>
      <c r="Q8" s="1">
        <v>13</v>
      </c>
    </row>
    <row r="9" spans="1:17">
      <c r="A9" s="6" t="s">
        <v>34</v>
      </c>
      <c r="B9" s="5">
        <v>819226</v>
      </c>
      <c r="C9" s="4">
        <v>402</v>
      </c>
      <c r="D9" s="4">
        <v>44.5</v>
      </c>
      <c r="E9" s="7" t="s">
        <v>33</v>
      </c>
      <c r="F9" s="7" t="s">
        <v>35</v>
      </c>
      <c r="G9" s="2">
        <v>6</v>
      </c>
      <c r="H9" s="2">
        <v>0.5</v>
      </c>
      <c r="I9" s="2">
        <v>70</v>
      </c>
      <c r="M9" s="1">
        <f t="shared" si="0"/>
        <v>13.5</v>
      </c>
      <c r="N9" s="1">
        <f t="shared" si="1"/>
        <v>13.5</v>
      </c>
      <c r="O9" s="1">
        <v>9.5</v>
      </c>
      <c r="P9" s="1">
        <v>13.5</v>
      </c>
      <c r="Q9" s="1">
        <v>13.5</v>
      </c>
    </row>
    <row r="10" spans="1:17">
      <c r="A10" s="6" t="s">
        <v>34</v>
      </c>
      <c r="B10" s="5">
        <v>819227</v>
      </c>
      <c r="C10" s="4">
        <v>433</v>
      </c>
      <c r="D10" s="4">
        <v>49.5</v>
      </c>
      <c r="E10" s="7" t="s">
        <v>33</v>
      </c>
      <c r="F10" s="7" t="s">
        <v>32</v>
      </c>
      <c r="G10" s="2">
        <v>6</v>
      </c>
      <c r="H10" s="2">
        <v>0.5</v>
      </c>
      <c r="I10" s="2">
        <v>70</v>
      </c>
      <c r="M10" s="1">
        <f t="shared" si="0"/>
        <v>14</v>
      </c>
      <c r="N10" s="1">
        <f t="shared" si="1"/>
        <v>14</v>
      </c>
      <c r="O10" s="1">
        <v>10</v>
      </c>
      <c r="P10" s="1">
        <v>14</v>
      </c>
      <c r="Q10" s="1">
        <v>14</v>
      </c>
    </row>
    <row r="11" spans="1:17">
      <c r="A11" s="6" t="s">
        <v>26</v>
      </c>
      <c r="B11" s="5">
        <v>819243</v>
      </c>
      <c r="C11" s="4">
        <v>597</v>
      </c>
      <c r="D11" s="4">
        <v>35.799999999999997</v>
      </c>
      <c r="E11" s="3" t="s">
        <v>31</v>
      </c>
      <c r="F11" s="3" t="s">
        <v>30</v>
      </c>
      <c r="G11" s="2">
        <v>6</v>
      </c>
      <c r="H11" s="2">
        <v>0.5</v>
      </c>
      <c r="I11" s="2">
        <v>70</v>
      </c>
      <c r="M11" s="1">
        <f t="shared" si="0"/>
        <v>14.5</v>
      </c>
      <c r="N11" s="1">
        <f t="shared" si="1"/>
        <v>14.5</v>
      </c>
      <c r="O11" s="1">
        <v>10.5</v>
      </c>
      <c r="P11" s="1">
        <v>14.5</v>
      </c>
      <c r="Q11" s="1">
        <v>14.5</v>
      </c>
    </row>
    <row r="12" spans="1:17">
      <c r="A12" s="6" t="s">
        <v>26</v>
      </c>
      <c r="B12" s="5">
        <v>819247</v>
      </c>
      <c r="C12" s="4">
        <v>681.5</v>
      </c>
      <c r="D12" s="4">
        <v>44.5</v>
      </c>
      <c r="E12" s="3" t="s">
        <v>29</v>
      </c>
      <c r="F12" s="3" t="s">
        <v>28</v>
      </c>
      <c r="G12" s="2">
        <v>6</v>
      </c>
      <c r="H12" s="2">
        <v>0.5</v>
      </c>
      <c r="I12" s="2">
        <v>70</v>
      </c>
      <c r="M12" s="1">
        <f t="shared" si="0"/>
        <v>15</v>
      </c>
      <c r="N12" s="1">
        <f t="shared" si="1"/>
        <v>15</v>
      </c>
      <c r="O12" s="1">
        <v>11</v>
      </c>
      <c r="P12" s="1">
        <v>15</v>
      </c>
      <c r="Q12" s="1">
        <v>15</v>
      </c>
    </row>
    <row r="13" spans="1:17">
      <c r="A13" s="6" t="s">
        <v>26</v>
      </c>
      <c r="B13" s="5">
        <v>819255</v>
      </c>
      <c r="C13" s="4">
        <v>486</v>
      </c>
      <c r="D13" s="4">
        <v>35.799999999999997</v>
      </c>
      <c r="E13" s="3" t="s">
        <v>27</v>
      </c>
      <c r="F13" s="3" t="s">
        <v>24</v>
      </c>
      <c r="G13" s="2">
        <v>6</v>
      </c>
      <c r="H13" s="2">
        <v>0.5</v>
      </c>
      <c r="I13" s="2">
        <v>70</v>
      </c>
      <c r="M13" s="1">
        <f t="shared" si="0"/>
        <v>15.5</v>
      </c>
      <c r="N13" s="1">
        <f t="shared" si="1"/>
        <v>15.5</v>
      </c>
      <c r="O13" s="1">
        <v>11.5</v>
      </c>
      <c r="P13" s="1">
        <v>15.5</v>
      </c>
      <c r="Q13" s="1">
        <v>15.5</v>
      </c>
    </row>
    <row r="14" spans="1:17">
      <c r="A14" s="6" t="s">
        <v>26</v>
      </c>
      <c r="B14" s="5">
        <v>819256</v>
      </c>
      <c r="C14" s="4">
        <v>494</v>
      </c>
      <c r="D14" s="4">
        <v>35.799999999999997</v>
      </c>
      <c r="E14" s="3" t="s">
        <v>27</v>
      </c>
      <c r="F14" s="3" t="s">
        <v>24</v>
      </c>
      <c r="G14" s="2">
        <v>6</v>
      </c>
      <c r="H14" s="2">
        <v>0.5</v>
      </c>
      <c r="I14" s="2">
        <v>70</v>
      </c>
      <c r="M14" s="1">
        <f t="shared" si="0"/>
        <v>16</v>
      </c>
      <c r="N14" s="1">
        <f t="shared" si="1"/>
        <v>16</v>
      </c>
      <c r="O14" s="1">
        <v>12</v>
      </c>
      <c r="P14" s="1">
        <v>16</v>
      </c>
      <c r="Q14" s="1">
        <v>16</v>
      </c>
    </row>
    <row r="15" spans="1:17">
      <c r="A15" s="6" t="s">
        <v>26</v>
      </c>
      <c r="B15" s="5">
        <v>819257</v>
      </c>
      <c r="C15" s="4">
        <v>503</v>
      </c>
      <c r="D15" s="4">
        <v>35.799999999999997</v>
      </c>
      <c r="E15" s="3" t="s">
        <v>27</v>
      </c>
      <c r="F15" s="3" t="s">
        <v>24</v>
      </c>
      <c r="G15" s="2">
        <v>6</v>
      </c>
      <c r="H15" s="2">
        <v>0.5</v>
      </c>
      <c r="I15" s="2">
        <v>70</v>
      </c>
      <c r="M15" s="1">
        <f t="shared" si="0"/>
        <v>16.5</v>
      </c>
      <c r="N15" s="1">
        <f t="shared" si="1"/>
        <v>16.5</v>
      </c>
      <c r="O15" s="1">
        <v>12.5</v>
      </c>
      <c r="P15" s="1">
        <v>16.5</v>
      </c>
      <c r="Q15" s="1">
        <v>16.5</v>
      </c>
    </row>
    <row r="16" spans="1:17">
      <c r="A16" s="6" t="s">
        <v>26</v>
      </c>
      <c r="B16" s="5">
        <v>819258</v>
      </c>
      <c r="C16" s="4">
        <v>511</v>
      </c>
      <c r="D16" s="4">
        <v>35.799999999999997</v>
      </c>
      <c r="E16" s="3" t="s">
        <v>27</v>
      </c>
      <c r="F16" s="3" t="s">
        <v>24</v>
      </c>
      <c r="G16" s="2">
        <v>6</v>
      </c>
      <c r="H16" s="2">
        <v>0.5</v>
      </c>
      <c r="I16" s="2">
        <v>70</v>
      </c>
      <c r="M16" s="1">
        <f t="shared" si="0"/>
        <v>17</v>
      </c>
      <c r="N16" s="1">
        <f t="shared" si="1"/>
        <v>17</v>
      </c>
      <c r="O16" s="1">
        <v>13</v>
      </c>
      <c r="P16" s="1">
        <v>17</v>
      </c>
      <c r="Q16" s="1">
        <v>17</v>
      </c>
    </row>
    <row r="17" spans="1:17">
      <c r="A17" s="6" t="s">
        <v>26</v>
      </c>
      <c r="B17" s="5">
        <v>819259</v>
      </c>
      <c r="C17" s="4">
        <v>857</v>
      </c>
      <c r="D17" s="4">
        <v>35.799999999999997</v>
      </c>
      <c r="E17" s="3" t="s">
        <v>25</v>
      </c>
      <c r="F17" s="3" t="s">
        <v>24</v>
      </c>
      <c r="G17" s="2">
        <v>6</v>
      </c>
      <c r="H17" s="2">
        <v>0.5</v>
      </c>
      <c r="I17" s="2">
        <v>70</v>
      </c>
      <c r="M17" s="1">
        <f t="shared" si="0"/>
        <v>17.5</v>
      </c>
      <c r="N17" s="1">
        <f t="shared" si="1"/>
        <v>17.5</v>
      </c>
      <c r="O17" s="1">
        <v>13.5</v>
      </c>
      <c r="P17" s="1">
        <v>17.5</v>
      </c>
      <c r="Q17" s="1">
        <v>17.5</v>
      </c>
    </row>
    <row r="18" spans="1:17">
      <c r="A18" s="6" t="s">
        <v>23</v>
      </c>
      <c r="B18" s="5">
        <v>819326</v>
      </c>
      <c r="C18" s="4">
        <v>715.5</v>
      </c>
      <c r="D18" s="4">
        <v>44.5</v>
      </c>
      <c r="E18" s="7" t="s">
        <v>16</v>
      </c>
      <c r="F18" s="7" t="s">
        <v>22</v>
      </c>
      <c r="G18" s="2">
        <v>6</v>
      </c>
      <c r="H18" s="2">
        <v>0.5</v>
      </c>
      <c r="I18" s="2">
        <v>70</v>
      </c>
      <c r="M18" s="1">
        <f t="shared" si="0"/>
        <v>18</v>
      </c>
      <c r="N18" s="1">
        <f t="shared" si="1"/>
        <v>18</v>
      </c>
      <c r="O18" s="1">
        <v>14</v>
      </c>
      <c r="P18" s="1">
        <v>18</v>
      </c>
      <c r="Q18" s="1">
        <v>18</v>
      </c>
    </row>
    <row r="19" spans="1:17">
      <c r="A19" s="6" t="s">
        <v>11</v>
      </c>
      <c r="B19" s="5">
        <v>819328</v>
      </c>
      <c r="C19" s="4">
        <v>751.5</v>
      </c>
      <c r="D19" s="4">
        <v>44.5</v>
      </c>
      <c r="E19" s="7" t="s">
        <v>16</v>
      </c>
      <c r="F19" s="7" t="s">
        <v>21</v>
      </c>
      <c r="G19" s="2">
        <v>6</v>
      </c>
      <c r="H19" s="2">
        <v>0.5</v>
      </c>
      <c r="I19" s="2">
        <v>70</v>
      </c>
      <c r="M19" s="1">
        <f t="shared" si="0"/>
        <v>18.5</v>
      </c>
      <c r="N19" s="1">
        <f t="shared" si="1"/>
        <v>18.5</v>
      </c>
      <c r="O19" s="1">
        <v>14.5</v>
      </c>
      <c r="P19" s="1">
        <v>18.5</v>
      </c>
      <c r="Q19" s="1">
        <v>18.5</v>
      </c>
    </row>
    <row r="20" spans="1:17">
      <c r="A20" s="6" t="s">
        <v>23</v>
      </c>
      <c r="B20" s="5">
        <v>819336</v>
      </c>
      <c r="C20" s="4">
        <v>746</v>
      </c>
      <c r="D20" s="4">
        <v>49.5</v>
      </c>
      <c r="E20" s="7" t="s">
        <v>15</v>
      </c>
      <c r="F20" s="7" t="s">
        <v>22</v>
      </c>
      <c r="G20" s="2">
        <v>6</v>
      </c>
      <c r="H20" s="2">
        <v>0.5</v>
      </c>
      <c r="I20" s="2">
        <v>70</v>
      </c>
      <c r="M20" s="1">
        <f t="shared" si="0"/>
        <v>19</v>
      </c>
      <c r="N20" s="1">
        <f t="shared" si="1"/>
        <v>19</v>
      </c>
      <c r="O20" s="1">
        <v>15</v>
      </c>
      <c r="P20" s="1">
        <v>19</v>
      </c>
    </row>
    <row r="21" spans="1:17">
      <c r="A21" s="6" t="s">
        <v>11</v>
      </c>
      <c r="B21" s="5">
        <v>819338</v>
      </c>
      <c r="C21" s="4">
        <v>782</v>
      </c>
      <c r="D21" s="4">
        <v>49.5</v>
      </c>
      <c r="E21" s="7" t="s">
        <v>15</v>
      </c>
      <c r="F21" s="7" t="s">
        <v>21</v>
      </c>
      <c r="G21" s="2">
        <v>6</v>
      </c>
      <c r="H21" s="2">
        <v>0.5</v>
      </c>
      <c r="I21" s="2">
        <v>70</v>
      </c>
      <c r="M21" s="1">
        <f t="shared" si="0"/>
        <v>19.5</v>
      </c>
      <c r="N21" s="1">
        <f t="shared" si="1"/>
        <v>19.5</v>
      </c>
      <c r="O21" s="1">
        <v>15.5</v>
      </c>
      <c r="P21" s="1">
        <v>19.5</v>
      </c>
    </row>
    <row r="22" spans="1:17">
      <c r="A22" s="6" t="s">
        <v>20</v>
      </c>
      <c r="B22" s="5">
        <v>819371</v>
      </c>
      <c r="C22" s="4">
        <v>1305.8</v>
      </c>
      <c r="D22" s="4">
        <v>44.5</v>
      </c>
      <c r="E22" s="7" t="s">
        <v>16</v>
      </c>
      <c r="F22" s="7" t="s">
        <v>19</v>
      </c>
      <c r="G22" s="2">
        <v>6</v>
      </c>
      <c r="H22" s="2">
        <v>0.5</v>
      </c>
      <c r="I22" s="2">
        <v>70</v>
      </c>
      <c r="M22" s="1">
        <f t="shared" si="0"/>
        <v>20</v>
      </c>
      <c r="N22" s="1">
        <f t="shared" si="1"/>
        <v>20</v>
      </c>
      <c r="O22" s="1">
        <v>16</v>
      </c>
      <c r="P22" s="1">
        <v>20</v>
      </c>
    </row>
    <row r="23" spans="1:17">
      <c r="A23" s="6" t="s">
        <v>18</v>
      </c>
      <c r="B23" s="5">
        <v>819373</v>
      </c>
      <c r="C23" s="4">
        <v>1353.2</v>
      </c>
      <c r="D23" s="4">
        <v>44.5</v>
      </c>
      <c r="E23" s="7" t="s">
        <v>16</v>
      </c>
      <c r="F23" s="7" t="s">
        <v>17</v>
      </c>
      <c r="G23" s="2">
        <v>6</v>
      </c>
      <c r="H23" s="2">
        <v>0.5</v>
      </c>
      <c r="I23" s="2">
        <v>70</v>
      </c>
      <c r="M23" s="1">
        <f t="shared" si="0"/>
        <v>20.5</v>
      </c>
      <c r="N23" s="1">
        <f t="shared" si="1"/>
        <v>20.5</v>
      </c>
      <c r="O23" s="1">
        <v>16.5</v>
      </c>
      <c r="P23" s="1">
        <v>20.5</v>
      </c>
    </row>
    <row r="24" spans="1:17">
      <c r="A24" s="6" t="s">
        <v>20</v>
      </c>
      <c r="B24" s="5">
        <v>819381</v>
      </c>
      <c r="C24" s="4">
        <v>1336.3</v>
      </c>
      <c r="D24" s="4">
        <v>49.5</v>
      </c>
      <c r="E24" s="7" t="s">
        <v>15</v>
      </c>
      <c r="F24" s="7" t="s">
        <v>19</v>
      </c>
      <c r="G24" s="2">
        <v>6</v>
      </c>
      <c r="H24" s="2">
        <v>0.5</v>
      </c>
      <c r="I24" s="2">
        <v>70</v>
      </c>
      <c r="M24" s="1">
        <f t="shared" si="0"/>
        <v>21</v>
      </c>
      <c r="N24" s="1">
        <f t="shared" si="1"/>
        <v>21</v>
      </c>
      <c r="O24" s="1">
        <v>17</v>
      </c>
      <c r="P24" s="1">
        <v>21</v>
      </c>
    </row>
    <row r="25" spans="1:17">
      <c r="A25" s="6" t="s">
        <v>18</v>
      </c>
      <c r="B25" s="5">
        <v>819383</v>
      </c>
      <c r="C25" s="4">
        <v>1383.7</v>
      </c>
      <c r="D25" s="4">
        <v>49.5</v>
      </c>
      <c r="E25" s="7" t="s">
        <v>15</v>
      </c>
      <c r="F25" s="7" t="s">
        <v>17</v>
      </c>
      <c r="G25" s="2">
        <v>6</v>
      </c>
      <c r="H25" s="2">
        <v>0.5</v>
      </c>
      <c r="I25" s="2">
        <v>70</v>
      </c>
      <c r="M25" s="1">
        <f t="shared" si="0"/>
        <v>21.5</v>
      </c>
      <c r="N25" s="1">
        <f t="shared" si="1"/>
        <v>21.5</v>
      </c>
      <c r="O25" s="1">
        <v>17.5</v>
      </c>
      <c r="P25" s="1">
        <v>21.5</v>
      </c>
    </row>
    <row r="26" spans="1:17">
      <c r="A26" s="6" t="s">
        <v>11</v>
      </c>
      <c r="B26" s="5">
        <v>819426</v>
      </c>
      <c r="C26" s="4">
        <v>815</v>
      </c>
      <c r="D26" s="4">
        <v>44.5</v>
      </c>
      <c r="E26" s="7" t="s">
        <v>15</v>
      </c>
      <c r="F26" s="7" t="s">
        <v>14</v>
      </c>
      <c r="G26" s="2">
        <v>6</v>
      </c>
      <c r="H26" s="2">
        <v>0.5</v>
      </c>
      <c r="I26" s="2">
        <v>70</v>
      </c>
      <c r="M26" s="1">
        <f t="shared" si="0"/>
        <v>22</v>
      </c>
      <c r="N26" s="1">
        <f t="shared" si="1"/>
        <v>22</v>
      </c>
      <c r="O26" s="1">
        <v>18</v>
      </c>
      <c r="P26" s="1">
        <v>22</v>
      </c>
    </row>
    <row r="27" spans="1:17">
      <c r="A27" s="6" t="s">
        <v>13</v>
      </c>
      <c r="B27" s="5">
        <v>819430</v>
      </c>
      <c r="C27" s="4">
        <v>984</v>
      </c>
      <c r="D27" s="4">
        <v>57.7</v>
      </c>
      <c r="E27" s="7" t="s">
        <v>16</v>
      </c>
      <c r="F27" s="7" t="s">
        <v>14</v>
      </c>
      <c r="G27" s="2">
        <v>6</v>
      </c>
      <c r="H27" s="2">
        <v>0.5</v>
      </c>
      <c r="I27" s="2">
        <v>70</v>
      </c>
      <c r="M27" s="1">
        <f t="shared" si="0"/>
        <v>22.5</v>
      </c>
      <c r="N27" s="1">
        <f t="shared" si="1"/>
        <v>22.5</v>
      </c>
      <c r="O27" s="1">
        <v>18.5</v>
      </c>
      <c r="P27" s="1">
        <v>22.5</v>
      </c>
    </row>
    <row r="28" spans="1:17">
      <c r="A28" s="6" t="s">
        <v>13</v>
      </c>
      <c r="B28" s="5">
        <v>819431</v>
      </c>
      <c r="C28" s="4">
        <v>1164</v>
      </c>
      <c r="D28" s="4">
        <v>57.7</v>
      </c>
      <c r="E28" s="7" t="s">
        <v>15</v>
      </c>
      <c r="F28" s="7" t="s">
        <v>14</v>
      </c>
      <c r="G28" s="2">
        <v>6</v>
      </c>
      <c r="H28" s="2">
        <v>0.5</v>
      </c>
      <c r="I28" s="2">
        <v>70</v>
      </c>
      <c r="M28" s="1" t="str">
        <f t="shared" si="0"/>
        <v/>
      </c>
      <c r="N28" s="1">
        <f t="shared" si="1"/>
        <v>0</v>
      </c>
      <c r="O28" s="1">
        <v>19</v>
      </c>
    </row>
    <row r="29" spans="1:17">
      <c r="A29" s="6" t="s">
        <v>13</v>
      </c>
      <c r="B29" s="5">
        <v>819433</v>
      </c>
      <c r="C29" s="4">
        <v>1370</v>
      </c>
      <c r="D29" s="4">
        <v>57.7</v>
      </c>
      <c r="E29" s="7" t="s">
        <v>12</v>
      </c>
      <c r="F29" s="7" t="s">
        <v>6</v>
      </c>
      <c r="G29" s="2">
        <v>6</v>
      </c>
      <c r="H29" s="2">
        <v>0.5</v>
      </c>
      <c r="I29" s="2">
        <v>70</v>
      </c>
      <c r="M29" s="1" t="str">
        <f t="shared" si="0"/>
        <v/>
      </c>
      <c r="N29" s="1">
        <f t="shared" si="1"/>
        <v>0</v>
      </c>
      <c r="O29" s="1">
        <v>19.5</v>
      </c>
    </row>
    <row r="30" spans="1:17">
      <c r="A30" s="6" t="s">
        <v>11</v>
      </c>
      <c r="B30" s="5">
        <v>819438</v>
      </c>
      <c r="C30" s="4">
        <v>845.5</v>
      </c>
      <c r="D30" s="4">
        <v>49.5</v>
      </c>
      <c r="E30" s="7" t="s">
        <v>10</v>
      </c>
      <c r="F30" s="7" t="s">
        <v>6</v>
      </c>
      <c r="G30" s="2">
        <v>6</v>
      </c>
      <c r="H30" s="2">
        <v>0.5</v>
      </c>
      <c r="I30" s="2">
        <v>70</v>
      </c>
      <c r="M30" s="1" t="str">
        <f t="shared" si="0"/>
        <v/>
      </c>
      <c r="N30" s="1">
        <f t="shared" si="1"/>
        <v>0</v>
      </c>
      <c r="O30" s="1">
        <v>20</v>
      </c>
    </row>
    <row r="31" spans="1:17">
      <c r="A31" s="6" t="s">
        <v>8</v>
      </c>
      <c r="B31" s="5">
        <v>819473</v>
      </c>
      <c r="C31" s="4">
        <v>1792.7</v>
      </c>
      <c r="D31" s="4">
        <v>44.5</v>
      </c>
      <c r="E31" s="7" t="s">
        <v>9</v>
      </c>
      <c r="F31" s="7" t="s">
        <v>6</v>
      </c>
      <c r="G31" s="2">
        <v>6</v>
      </c>
      <c r="H31" s="2">
        <v>0.5</v>
      </c>
      <c r="I31" s="2">
        <v>70</v>
      </c>
      <c r="M31" s="1" t="str">
        <f t="shared" si="0"/>
        <v/>
      </c>
      <c r="N31" s="1">
        <f t="shared" si="1"/>
        <v>0</v>
      </c>
      <c r="O31" s="1">
        <v>20.5</v>
      </c>
    </row>
    <row r="32" spans="1:17">
      <c r="A32" s="6" t="s">
        <v>8</v>
      </c>
      <c r="B32" s="5">
        <v>819483</v>
      </c>
      <c r="C32" s="4">
        <v>1823.2</v>
      </c>
      <c r="D32" s="4">
        <v>49.5</v>
      </c>
      <c r="E32" s="7" t="s">
        <v>7</v>
      </c>
      <c r="F32" s="7" t="s">
        <v>6</v>
      </c>
      <c r="G32" s="2">
        <v>6</v>
      </c>
      <c r="H32" s="2">
        <v>0.5</v>
      </c>
      <c r="I32" s="2">
        <v>70</v>
      </c>
      <c r="M32" s="1" t="str">
        <f t="shared" si="0"/>
        <v/>
      </c>
      <c r="N32" s="1">
        <f t="shared" si="1"/>
        <v>0</v>
      </c>
      <c r="O32" s="1">
        <v>21</v>
      </c>
    </row>
    <row r="33" spans="1:15">
      <c r="A33" s="6" t="s">
        <v>5</v>
      </c>
      <c r="B33" s="5">
        <v>819730</v>
      </c>
      <c r="C33" s="4">
        <v>2130</v>
      </c>
      <c r="D33" s="4">
        <v>44.5</v>
      </c>
      <c r="E33" s="3" t="s">
        <v>4</v>
      </c>
      <c r="F33" s="3" t="s">
        <v>3</v>
      </c>
      <c r="G33" s="2">
        <v>10</v>
      </c>
      <c r="H33" s="2">
        <v>0.5</v>
      </c>
      <c r="I33" s="2">
        <v>18.5</v>
      </c>
      <c r="M33" s="1" t="str">
        <f t="shared" si="0"/>
        <v/>
      </c>
      <c r="N33" s="1">
        <f t="shared" si="1"/>
        <v>0</v>
      </c>
      <c r="O33" s="1">
        <v>21.5</v>
      </c>
    </row>
    <row r="34" spans="1:15">
      <c r="A34" s="6" t="s">
        <v>2</v>
      </c>
      <c r="B34" s="5">
        <v>819760</v>
      </c>
      <c r="C34" s="4">
        <v>2350</v>
      </c>
      <c r="D34" s="4">
        <v>57.7</v>
      </c>
      <c r="E34" s="3" t="s">
        <v>1</v>
      </c>
      <c r="F34" s="3" t="s">
        <v>0</v>
      </c>
      <c r="G34" s="2">
        <v>10</v>
      </c>
      <c r="H34" s="2">
        <v>0.5</v>
      </c>
      <c r="I34" s="2">
        <v>22.5</v>
      </c>
      <c r="M34" s="1" t="str">
        <f t="shared" ref="M34:M65" si="2">IF(N34&gt;0,N34,"")</f>
        <v/>
      </c>
      <c r="N34" s="1">
        <f t="shared" ref="N34:N65" si="3">IF($L$2=32,P34,IF($L$2=33,Q34,O34))</f>
        <v>0</v>
      </c>
      <c r="O34" s="1">
        <v>22</v>
      </c>
    </row>
    <row r="35" spans="1:15">
      <c r="M35" s="1" t="str">
        <f t="shared" si="2"/>
        <v/>
      </c>
      <c r="N35" s="1">
        <f t="shared" si="3"/>
        <v>0</v>
      </c>
      <c r="O35" s="1">
        <v>22.5</v>
      </c>
    </row>
    <row r="36" spans="1:15">
      <c r="M36" s="1" t="str">
        <f t="shared" si="2"/>
        <v/>
      </c>
      <c r="N36" s="1">
        <f t="shared" si="3"/>
        <v>0</v>
      </c>
      <c r="O36" s="1">
        <v>23</v>
      </c>
    </row>
    <row r="37" spans="1:15">
      <c r="M37" s="1" t="str">
        <f t="shared" si="2"/>
        <v/>
      </c>
      <c r="N37" s="1">
        <f t="shared" si="3"/>
        <v>0</v>
      </c>
      <c r="O37" s="1">
        <v>23.5</v>
      </c>
    </row>
    <row r="38" spans="1:15">
      <c r="M38" s="1" t="str">
        <f t="shared" si="2"/>
        <v/>
      </c>
      <c r="N38" s="1">
        <f t="shared" si="3"/>
        <v>0</v>
      </c>
      <c r="O38" s="1">
        <v>24</v>
      </c>
    </row>
    <row r="39" spans="1:15">
      <c r="M39" s="1" t="str">
        <f t="shared" si="2"/>
        <v/>
      </c>
      <c r="N39" s="1">
        <f t="shared" si="3"/>
        <v>0</v>
      </c>
      <c r="O39" s="1">
        <v>24.5</v>
      </c>
    </row>
    <row r="40" spans="1:15">
      <c r="M40" s="1" t="str">
        <f t="shared" si="2"/>
        <v/>
      </c>
      <c r="N40" s="1">
        <f t="shared" si="3"/>
        <v>0</v>
      </c>
      <c r="O40" s="1">
        <v>25</v>
      </c>
    </row>
    <row r="41" spans="1:15">
      <c r="M41" s="1" t="str">
        <f t="shared" si="2"/>
        <v/>
      </c>
      <c r="N41" s="1">
        <f t="shared" si="3"/>
        <v>0</v>
      </c>
      <c r="O41" s="1">
        <v>25.5</v>
      </c>
    </row>
    <row r="42" spans="1:15">
      <c r="M42" s="1" t="str">
        <f t="shared" si="2"/>
        <v/>
      </c>
      <c r="N42" s="1">
        <f t="shared" si="3"/>
        <v>0</v>
      </c>
      <c r="O42" s="1">
        <v>26</v>
      </c>
    </row>
    <row r="43" spans="1:15">
      <c r="M43" s="1" t="str">
        <f t="shared" si="2"/>
        <v/>
      </c>
      <c r="N43" s="1">
        <f t="shared" si="3"/>
        <v>0</v>
      </c>
      <c r="O43" s="1">
        <v>26.5</v>
      </c>
    </row>
    <row r="44" spans="1:15">
      <c r="M44" s="1" t="str">
        <f t="shared" si="2"/>
        <v/>
      </c>
      <c r="N44" s="1">
        <f t="shared" si="3"/>
        <v>0</v>
      </c>
      <c r="O44" s="1">
        <v>27</v>
      </c>
    </row>
    <row r="45" spans="1:15">
      <c r="M45" s="1" t="str">
        <f t="shared" si="2"/>
        <v/>
      </c>
      <c r="N45" s="1">
        <f t="shared" si="3"/>
        <v>0</v>
      </c>
      <c r="O45" s="1">
        <v>27.5</v>
      </c>
    </row>
    <row r="46" spans="1:15">
      <c r="M46" s="1" t="str">
        <f t="shared" si="2"/>
        <v/>
      </c>
      <c r="N46" s="1">
        <f t="shared" si="3"/>
        <v>0</v>
      </c>
      <c r="O46" s="1">
        <v>28</v>
      </c>
    </row>
    <row r="47" spans="1:15">
      <c r="M47" s="1" t="str">
        <f t="shared" si="2"/>
        <v/>
      </c>
      <c r="N47" s="1">
        <f t="shared" si="3"/>
        <v>0</v>
      </c>
      <c r="O47" s="1">
        <v>28.5</v>
      </c>
    </row>
    <row r="48" spans="1:15">
      <c r="M48" s="1" t="str">
        <f t="shared" si="2"/>
        <v/>
      </c>
      <c r="N48" s="1">
        <f t="shared" si="3"/>
        <v>0</v>
      </c>
      <c r="O48" s="1">
        <v>29</v>
      </c>
    </row>
    <row r="49" spans="13:15">
      <c r="M49" s="1" t="str">
        <f t="shared" si="2"/>
        <v/>
      </c>
      <c r="N49" s="1">
        <f t="shared" si="3"/>
        <v>0</v>
      </c>
      <c r="O49" s="1">
        <v>29.5</v>
      </c>
    </row>
    <row r="50" spans="13:15">
      <c r="M50" s="1" t="str">
        <f t="shared" si="2"/>
        <v/>
      </c>
      <c r="N50" s="1">
        <f t="shared" si="3"/>
        <v>0</v>
      </c>
      <c r="O50" s="1">
        <v>30</v>
      </c>
    </row>
    <row r="51" spans="13:15">
      <c r="M51" s="1" t="str">
        <f t="shared" si="2"/>
        <v/>
      </c>
      <c r="N51" s="1">
        <f t="shared" si="3"/>
        <v>0</v>
      </c>
      <c r="O51" s="1">
        <v>30.5</v>
      </c>
    </row>
    <row r="52" spans="13:15">
      <c r="M52" s="1" t="str">
        <f t="shared" si="2"/>
        <v/>
      </c>
      <c r="N52" s="1">
        <f t="shared" si="3"/>
        <v>0</v>
      </c>
      <c r="O52" s="1">
        <v>31</v>
      </c>
    </row>
    <row r="53" spans="13:15">
      <c r="M53" s="1" t="str">
        <f t="shared" si="2"/>
        <v/>
      </c>
      <c r="N53" s="1">
        <f t="shared" si="3"/>
        <v>0</v>
      </c>
      <c r="O53" s="1">
        <v>31.5</v>
      </c>
    </row>
    <row r="54" spans="13:15">
      <c r="M54" s="1" t="str">
        <f t="shared" si="2"/>
        <v/>
      </c>
      <c r="N54" s="1">
        <f t="shared" si="3"/>
        <v>0</v>
      </c>
      <c r="O54" s="1">
        <v>32</v>
      </c>
    </row>
    <row r="55" spans="13:15">
      <c r="M55" s="1" t="str">
        <f t="shared" si="2"/>
        <v/>
      </c>
      <c r="N55" s="1">
        <f t="shared" si="3"/>
        <v>0</v>
      </c>
      <c r="O55" s="1">
        <v>32.5</v>
      </c>
    </row>
    <row r="56" spans="13:15">
      <c r="M56" s="1" t="str">
        <f t="shared" si="2"/>
        <v/>
      </c>
      <c r="N56" s="1">
        <f t="shared" si="3"/>
        <v>0</v>
      </c>
      <c r="O56" s="1">
        <v>33</v>
      </c>
    </row>
    <row r="57" spans="13:15">
      <c r="M57" s="1" t="str">
        <f t="shared" si="2"/>
        <v/>
      </c>
      <c r="N57" s="1">
        <f t="shared" si="3"/>
        <v>0</v>
      </c>
      <c r="O57" s="1">
        <v>33.5</v>
      </c>
    </row>
    <row r="58" spans="13:15">
      <c r="M58" s="1" t="str">
        <f t="shared" si="2"/>
        <v/>
      </c>
      <c r="N58" s="1">
        <f t="shared" si="3"/>
        <v>0</v>
      </c>
      <c r="O58" s="1">
        <v>34</v>
      </c>
    </row>
    <row r="59" spans="13:15">
      <c r="M59" s="1" t="str">
        <f t="shared" si="2"/>
        <v/>
      </c>
      <c r="N59" s="1">
        <f t="shared" si="3"/>
        <v>0</v>
      </c>
      <c r="O59" s="1">
        <v>34.5</v>
      </c>
    </row>
    <row r="60" spans="13:15">
      <c r="M60" s="1" t="str">
        <f t="shared" si="2"/>
        <v/>
      </c>
      <c r="N60" s="1">
        <f t="shared" si="3"/>
        <v>0</v>
      </c>
      <c r="O60" s="1">
        <v>35</v>
      </c>
    </row>
    <row r="61" spans="13:15">
      <c r="M61" s="1" t="str">
        <f t="shared" si="2"/>
        <v/>
      </c>
      <c r="N61" s="1">
        <f t="shared" si="3"/>
        <v>0</v>
      </c>
      <c r="O61" s="1">
        <v>35.5</v>
      </c>
    </row>
    <row r="62" spans="13:15">
      <c r="M62" s="1" t="str">
        <f t="shared" si="2"/>
        <v/>
      </c>
      <c r="N62" s="1">
        <f t="shared" si="3"/>
        <v>0</v>
      </c>
      <c r="O62" s="1">
        <v>36</v>
      </c>
    </row>
    <row r="63" spans="13:15">
      <c r="M63" s="1" t="str">
        <f t="shared" si="2"/>
        <v/>
      </c>
      <c r="N63" s="1">
        <f t="shared" si="3"/>
        <v>0</v>
      </c>
      <c r="O63" s="1">
        <v>36.5</v>
      </c>
    </row>
    <row r="64" spans="13:15">
      <c r="M64" s="1" t="str">
        <f t="shared" si="2"/>
        <v/>
      </c>
      <c r="N64" s="1">
        <f t="shared" si="3"/>
        <v>0</v>
      </c>
      <c r="O64" s="1">
        <v>37</v>
      </c>
    </row>
    <row r="65" spans="13:15">
      <c r="M65" s="1" t="str">
        <f t="shared" si="2"/>
        <v/>
      </c>
      <c r="N65" s="1">
        <f t="shared" si="3"/>
        <v>0</v>
      </c>
      <c r="O65" s="1">
        <v>37.5</v>
      </c>
    </row>
    <row r="66" spans="13:15">
      <c r="M66" s="1" t="str">
        <f t="shared" ref="M66:M97" si="4">IF(N66&gt;0,N66,"")</f>
        <v/>
      </c>
      <c r="N66" s="1">
        <f t="shared" ref="N66:N97" si="5">IF($L$2=32,P66,IF($L$2=33,Q66,O66))</f>
        <v>0</v>
      </c>
      <c r="O66" s="1">
        <v>38</v>
      </c>
    </row>
    <row r="67" spans="13:15">
      <c r="M67" s="1" t="str">
        <f t="shared" si="4"/>
        <v/>
      </c>
      <c r="N67" s="1">
        <f t="shared" si="5"/>
        <v>0</v>
      </c>
      <c r="O67" s="1">
        <v>38.5</v>
      </c>
    </row>
    <row r="68" spans="13:15">
      <c r="M68" s="1" t="str">
        <f t="shared" si="4"/>
        <v/>
      </c>
      <c r="N68" s="1">
        <f t="shared" si="5"/>
        <v>0</v>
      </c>
      <c r="O68" s="1">
        <v>39</v>
      </c>
    </row>
    <row r="69" spans="13:15">
      <c r="M69" s="1" t="str">
        <f t="shared" si="4"/>
        <v/>
      </c>
      <c r="N69" s="1">
        <f t="shared" si="5"/>
        <v>0</v>
      </c>
      <c r="O69" s="1">
        <v>39.5</v>
      </c>
    </row>
    <row r="70" spans="13:15">
      <c r="M70" s="1" t="str">
        <f t="shared" si="4"/>
        <v/>
      </c>
      <c r="N70" s="1">
        <f t="shared" si="5"/>
        <v>0</v>
      </c>
      <c r="O70" s="1">
        <v>40</v>
      </c>
    </row>
    <row r="71" spans="13:15">
      <c r="M71" s="1" t="str">
        <f t="shared" si="4"/>
        <v/>
      </c>
      <c r="N71" s="1">
        <f t="shared" si="5"/>
        <v>0</v>
      </c>
      <c r="O71" s="1">
        <v>40.5</v>
      </c>
    </row>
    <row r="72" spans="13:15">
      <c r="M72" s="1" t="str">
        <f t="shared" si="4"/>
        <v/>
      </c>
      <c r="N72" s="1">
        <f t="shared" si="5"/>
        <v>0</v>
      </c>
      <c r="O72" s="1">
        <v>41</v>
      </c>
    </row>
    <row r="73" spans="13:15">
      <c r="M73" s="1" t="str">
        <f t="shared" si="4"/>
        <v/>
      </c>
      <c r="N73" s="1">
        <f t="shared" si="5"/>
        <v>0</v>
      </c>
      <c r="O73" s="1">
        <v>41.5</v>
      </c>
    </row>
    <row r="74" spans="13:15">
      <c r="M74" s="1" t="str">
        <f t="shared" si="4"/>
        <v/>
      </c>
      <c r="N74" s="1">
        <f t="shared" si="5"/>
        <v>0</v>
      </c>
      <c r="O74" s="1">
        <v>42</v>
      </c>
    </row>
    <row r="75" spans="13:15">
      <c r="M75" s="1" t="str">
        <f t="shared" si="4"/>
        <v/>
      </c>
      <c r="N75" s="1">
        <f t="shared" si="5"/>
        <v>0</v>
      </c>
      <c r="O75" s="1">
        <v>42.5</v>
      </c>
    </row>
    <row r="76" spans="13:15">
      <c r="M76" s="1" t="str">
        <f t="shared" si="4"/>
        <v/>
      </c>
      <c r="N76" s="1">
        <f t="shared" si="5"/>
        <v>0</v>
      </c>
      <c r="O76" s="1">
        <v>43</v>
      </c>
    </row>
    <row r="77" spans="13:15">
      <c r="M77" s="1" t="str">
        <f t="shared" si="4"/>
        <v/>
      </c>
      <c r="N77" s="1">
        <f t="shared" si="5"/>
        <v>0</v>
      </c>
      <c r="O77" s="1">
        <v>43.5</v>
      </c>
    </row>
    <row r="78" spans="13:15">
      <c r="M78" s="1" t="str">
        <f t="shared" si="4"/>
        <v/>
      </c>
      <c r="N78" s="1">
        <f t="shared" si="5"/>
        <v>0</v>
      </c>
      <c r="O78" s="1">
        <v>44</v>
      </c>
    </row>
    <row r="79" spans="13:15">
      <c r="M79" s="1" t="str">
        <f t="shared" si="4"/>
        <v/>
      </c>
      <c r="N79" s="1">
        <f t="shared" si="5"/>
        <v>0</v>
      </c>
      <c r="O79" s="1">
        <v>44.5</v>
      </c>
    </row>
    <row r="80" spans="13:15">
      <c r="M80" s="1" t="str">
        <f t="shared" si="4"/>
        <v/>
      </c>
      <c r="N80" s="1">
        <f t="shared" si="5"/>
        <v>0</v>
      </c>
      <c r="O80" s="1">
        <v>45</v>
      </c>
    </row>
    <row r="81" spans="13:15">
      <c r="M81" s="1" t="str">
        <f t="shared" si="4"/>
        <v/>
      </c>
      <c r="N81" s="1">
        <f t="shared" si="5"/>
        <v>0</v>
      </c>
      <c r="O81" s="1">
        <v>45.5</v>
      </c>
    </row>
    <row r="82" spans="13:15">
      <c r="M82" s="1" t="str">
        <f t="shared" si="4"/>
        <v/>
      </c>
      <c r="N82" s="1">
        <f t="shared" si="5"/>
        <v>0</v>
      </c>
      <c r="O82" s="1">
        <v>46</v>
      </c>
    </row>
    <row r="83" spans="13:15">
      <c r="M83" s="1" t="str">
        <f t="shared" si="4"/>
        <v/>
      </c>
      <c r="N83" s="1">
        <f t="shared" si="5"/>
        <v>0</v>
      </c>
      <c r="O83" s="1">
        <v>46.5</v>
      </c>
    </row>
    <row r="84" spans="13:15">
      <c r="M84" s="1" t="str">
        <f t="shared" si="4"/>
        <v/>
      </c>
      <c r="N84" s="1">
        <f t="shared" si="5"/>
        <v>0</v>
      </c>
      <c r="O84" s="1">
        <v>47</v>
      </c>
    </row>
    <row r="85" spans="13:15">
      <c r="M85" s="1" t="str">
        <f t="shared" si="4"/>
        <v/>
      </c>
      <c r="N85" s="1">
        <f t="shared" si="5"/>
        <v>0</v>
      </c>
      <c r="O85" s="1">
        <v>47.5</v>
      </c>
    </row>
    <row r="86" spans="13:15">
      <c r="M86" s="1" t="str">
        <f t="shared" si="4"/>
        <v/>
      </c>
      <c r="N86" s="1">
        <f t="shared" si="5"/>
        <v>0</v>
      </c>
      <c r="O86" s="1">
        <v>48</v>
      </c>
    </row>
    <row r="87" spans="13:15">
      <c r="M87" s="1" t="str">
        <f t="shared" si="4"/>
        <v/>
      </c>
      <c r="N87" s="1">
        <f t="shared" si="5"/>
        <v>0</v>
      </c>
      <c r="O87" s="1">
        <v>48.5</v>
      </c>
    </row>
    <row r="88" spans="13:15">
      <c r="M88" s="1" t="str">
        <f t="shared" si="4"/>
        <v/>
      </c>
      <c r="N88" s="1">
        <f t="shared" si="5"/>
        <v>0</v>
      </c>
      <c r="O88" s="1">
        <v>49</v>
      </c>
    </row>
    <row r="89" spans="13:15">
      <c r="M89" s="1" t="str">
        <f t="shared" si="4"/>
        <v/>
      </c>
      <c r="N89" s="1">
        <f t="shared" si="5"/>
        <v>0</v>
      </c>
      <c r="O89" s="1">
        <v>49.5</v>
      </c>
    </row>
    <row r="90" spans="13:15">
      <c r="M90" s="1" t="str">
        <f t="shared" si="4"/>
        <v/>
      </c>
      <c r="N90" s="1">
        <f t="shared" si="5"/>
        <v>0</v>
      </c>
      <c r="O90" s="1">
        <v>50</v>
      </c>
    </row>
    <row r="91" spans="13:15">
      <c r="M91" s="1" t="str">
        <f t="shared" si="4"/>
        <v/>
      </c>
      <c r="N91" s="1">
        <f t="shared" si="5"/>
        <v>0</v>
      </c>
      <c r="O91" s="1">
        <v>50.5</v>
      </c>
    </row>
    <row r="92" spans="13:15">
      <c r="M92" s="1" t="str">
        <f t="shared" si="4"/>
        <v/>
      </c>
      <c r="N92" s="1">
        <f t="shared" si="5"/>
        <v>0</v>
      </c>
      <c r="O92" s="1">
        <v>51</v>
      </c>
    </row>
    <row r="93" spans="13:15">
      <c r="M93" s="1" t="str">
        <f t="shared" si="4"/>
        <v/>
      </c>
      <c r="N93" s="1">
        <f t="shared" si="5"/>
        <v>0</v>
      </c>
      <c r="O93" s="1">
        <v>51.5</v>
      </c>
    </row>
    <row r="94" spans="13:15">
      <c r="M94" s="1" t="str">
        <f t="shared" si="4"/>
        <v/>
      </c>
      <c r="N94" s="1">
        <f t="shared" si="5"/>
        <v>0</v>
      </c>
      <c r="O94" s="1">
        <v>52</v>
      </c>
    </row>
    <row r="95" spans="13:15">
      <c r="M95" s="1" t="str">
        <f t="shared" si="4"/>
        <v/>
      </c>
      <c r="N95" s="1">
        <f t="shared" si="5"/>
        <v>0</v>
      </c>
      <c r="O95" s="1">
        <v>52.5</v>
      </c>
    </row>
    <row r="96" spans="13:15">
      <c r="M96" s="1" t="str">
        <f t="shared" si="4"/>
        <v/>
      </c>
      <c r="N96" s="1">
        <f t="shared" si="5"/>
        <v>0</v>
      </c>
      <c r="O96" s="1">
        <v>53</v>
      </c>
    </row>
    <row r="97" spans="13:15">
      <c r="M97" s="1" t="str">
        <f t="shared" si="4"/>
        <v/>
      </c>
      <c r="N97" s="1">
        <f t="shared" si="5"/>
        <v>0</v>
      </c>
      <c r="O97" s="1">
        <v>53.5</v>
      </c>
    </row>
    <row r="98" spans="13:15">
      <c r="M98" s="1" t="str">
        <f t="shared" ref="M98:M129" si="6">IF(N98&gt;0,N98,"")</f>
        <v/>
      </c>
      <c r="N98" s="1">
        <f t="shared" ref="N98:N129" si="7">IF($L$2=32,P98,IF($L$2=33,Q98,O98))</f>
        <v>0</v>
      </c>
      <c r="O98" s="1">
        <v>54</v>
      </c>
    </row>
    <row r="99" spans="13:15">
      <c r="M99" s="1" t="str">
        <f t="shared" si="6"/>
        <v/>
      </c>
      <c r="N99" s="1">
        <f t="shared" si="7"/>
        <v>0</v>
      </c>
      <c r="O99" s="1">
        <v>54.5</v>
      </c>
    </row>
    <row r="100" spans="13:15">
      <c r="M100" s="1" t="str">
        <f t="shared" si="6"/>
        <v/>
      </c>
      <c r="N100" s="1">
        <f t="shared" si="7"/>
        <v>0</v>
      </c>
      <c r="O100" s="1">
        <v>55</v>
      </c>
    </row>
    <row r="101" spans="13:15">
      <c r="M101" s="1" t="str">
        <f t="shared" si="6"/>
        <v/>
      </c>
      <c r="N101" s="1">
        <f t="shared" si="7"/>
        <v>0</v>
      </c>
      <c r="O101" s="1">
        <v>55.5</v>
      </c>
    </row>
    <row r="102" spans="13:15">
      <c r="M102" s="1" t="str">
        <f t="shared" si="6"/>
        <v/>
      </c>
      <c r="N102" s="1">
        <f t="shared" si="7"/>
        <v>0</v>
      </c>
      <c r="O102" s="1">
        <v>56</v>
      </c>
    </row>
    <row r="103" spans="13:15">
      <c r="M103" s="1" t="str">
        <f t="shared" si="6"/>
        <v/>
      </c>
      <c r="N103" s="1">
        <f t="shared" si="7"/>
        <v>0</v>
      </c>
      <c r="O103" s="1">
        <v>56.5</v>
      </c>
    </row>
    <row r="104" spans="13:15">
      <c r="M104" s="1" t="str">
        <f t="shared" si="6"/>
        <v/>
      </c>
      <c r="N104" s="1">
        <f t="shared" si="7"/>
        <v>0</v>
      </c>
      <c r="O104" s="1">
        <v>57</v>
      </c>
    </row>
    <row r="105" spans="13:15">
      <c r="M105" s="1" t="str">
        <f t="shared" si="6"/>
        <v/>
      </c>
      <c r="N105" s="1">
        <f t="shared" si="7"/>
        <v>0</v>
      </c>
      <c r="O105" s="1">
        <v>57.5</v>
      </c>
    </row>
    <row r="106" spans="13:15">
      <c r="M106" s="1" t="str">
        <f t="shared" si="6"/>
        <v/>
      </c>
      <c r="N106" s="1">
        <f t="shared" si="7"/>
        <v>0</v>
      </c>
      <c r="O106" s="1">
        <v>58</v>
      </c>
    </row>
    <row r="107" spans="13:15">
      <c r="M107" s="1" t="str">
        <f t="shared" si="6"/>
        <v/>
      </c>
      <c r="N107" s="1">
        <f t="shared" si="7"/>
        <v>0</v>
      </c>
      <c r="O107" s="1">
        <v>58.5</v>
      </c>
    </row>
    <row r="108" spans="13:15">
      <c r="M108" s="1" t="str">
        <f t="shared" si="6"/>
        <v/>
      </c>
      <c r="N108" s="1">
        <f t="shared" si="7"/>
        <v>0</v>
      </c>
      <c r="O108" s="1">
        <v>59</v>
      </c>
    </row>
    <row r="109" spans="13:15">
      <c r="M109" s="1" t="str">
        <f t="shared" si="6"/>
        <v/>
      </c>
      <c r="N109" s="1">
        <f t="shared" si="7"/>
        <v>0</v>
      </c>
      <c r="O109" s="1">
        <v>59.5</v>
      </c>
    </row>
    <row r="110" spans="13:15">
      <c r="M110" s="1" t="str">
        <f t="shared" si="6"/>
        <v/>
      </c>
      <c r="N110" s="1">
        <f t="shared" si="7"/>
        <v>0</v>
      </c>
      <c r="O110" s="1">
        <v>60</v>
      </c>
    </row>
    <row r="111" spans="13:15">
      <c r="M111" s="1" t="str">
        <f t="shared" si="6"/>
        <v/>
      </c>
      <c r="N111" s="1">
        <f t="shared" si="7"/>
        <v>0</v>
      </c>
      <c r="O111" s="1">
        <v>60.5</v>
      </c>
    </row>
    <row r="112" spans="13:15">
      <c r="M112" s="1" t="str">
        <f t="shared" si="6"/>
        <v/>
      </c>
      <c r="N112" s="1">
        <f t="shared" si="7"/>
        <v>0</v>
      </c>
      <c r="O112" s="1">
        <v>61</v>
      </c>
    </row>
    <row r="113" spans="13:15">
      <c r="M113" s="1" t="str">
        <f t="shared" si="6"/>
        <v/>
      </c>
      <c r="N113" s="1">
        <f t="shared" si="7"/>
        <v>0</v>
      </c>
      <c r="O113" s="1">
        <v>61.5</v>
      </c>
    </row>
    <row r="114" spans="13:15">
      <c r="M114" s="1" t="str">
        <f t="shared" si="6"/>
        <v/>
      </c>
      <c r="N114" s="1">
        <f t="shared" si="7"/>
        <v>0</v>
      </c>
      <c r="O114" s="1">
        <v>62</v>
      </c>
    </row>
    <row r="115" spans="13:15">
      <c r="M115" s="1" t="str">
        <f t="shared" si="6"/>
        <v/>
      </c>
      <c r="N115" s="1">
        <f t="shared" si="7"/>
        <v>0</v>
      </c>
      <c r="O115" s="1">
        <v>62.5</v>
      </c>
    </row>
    <row r="116" spans="13:15">
      <c r="M116" s="1" t="str">
        <f t="shared" si="6"/>
        <v/>
      </c>
      <c r="N116" s="1">
        <f t="shared" si="7"/>
        <v>0</v>
      </c>
      <c r="O116" s="1">
        <v>63</v>
      </c>
    </row>
    <row r="117" spans="13:15">
      <c r="M117" s="1" t="str">
        <f t="shared" si="6"/>
        <v/>
      </c>
      <c r="N117" s="1">
        <f t="shared" si="7"/>
        <v>0</v>
      </c>
      <c r="O117" s="1">
        <v>63.5</v>
      </c>
    </row>
    <row r="118" spans="13:15">
      <c r="M118" s="1" t="str">
        <f t="shared" si="6"/>
        <v/>
      </c>
      <c r="N118" s="1">
        <f t="shared" si="7"/>
        <v>0</v>
      </c>
      <c r="O118" s="1">
        <v>64</v>
      </c>
    </row>
    <row r="119" spans="13:15">
      <c r="M119" s="1" t="str">
        <f t="shared" si="6"/>
        <v/>
      </c>
      <c r="N119" s="1">
        <f t="shared" si="7"/>
        <v>0</v>
      </c>
      <c r="O119" s="1">
        <v>64.5</v>
      </c>
    </row>
    <row r="120" spans="13:15">
      <c r="M120" s="1" t="str">
        <f t="shared" si="6"/>
        <v/>
      </c>
      <c r="N120" s="1">
        <f t="shared" si="7"/>
        <v>0</v>
      </c>
      <c r="O120" s="1">
        <v>65</v>
      </c>
    </row>
    <row r="121" spans="13:15">
      <c r="M121" s="1" t="str">
        <f t="shared" si="6"/>
        <v/>
      </c>
      <c r="N121" s="1">
        <f t="shared" si="7"/>
        <v>0</v>
      </c>
      <c r="O121" s="1">
        <v>65.5</v>
      </c>
    </row>
    <row r="122" spans="13:15">
      <c r="M122" s="1" t="str">
        <f t="shared" si="6"/>
        <v/>
      </c>
      <c r="N122" s="1">
        <f t="shared" si="7"/>
        <v>0</v>
      </c>
      <c r="O122" s="1">
        <v>66</v>
      </c>
    </row>
    <row r="123" spans="13:15">
      <c r="M123" s="1" t="str">
        <f t="shared" si="6"/>
        <v/>
      </c>
      <c r="N123" s="1">
        <f t="shared" si="7"/>
        <v>0</v>
      </c>
      <c r="O123" s="1">
        <v>66.5</v>
      </c>
    </row>
    <row r="124" spans="13:15">
      <c r="M124" s="1" t="str">
        <f t="shared" si="6"/>
        <v/>
      </c>
      <c r="N124" s="1">
        <f t="shared" si="7"/>
        <v>0</v>
      </c>
      <c r="O124" s="1">
        <v>67</v>
      </c>
    </row>
    <row r="125" spans="13:15">
      <c r="M125" s="1" t="str">
        <f t="shared" si="6"/>
        <v/>
      </c>
      <c r="N125" s="1">
        <f t="shared" si="7"/>
        <v>0</v>
      </c>
      <c r="O125" s="1">
        <v>67.5</v>
      </c>
    </row>
    <row r="126" spans="13:15">
      <c r="M126" s="1" t="str">
        <f t="shared" si="6"/>
        <v/>
      </c>
      <c r="N126" s="1">
        <f t="shared" si="7"/>
        <v>0</v>
      </c>
      <c r="O126" s="1">
        <v>68</v>
      </c>
    </row>
    <row r="127" spans="13:15">
      <c r="M127" s="1" t="str">
        <f t="shared" si="6"/>
        <v/>
      </c>
      <c r="N127" s="1">
        <f t="shared" si="7"/>
        <v>0</v>
      </c>
      <c r="O127" s="1">
        <v>68.5</v>
      </c>
    </row>
    <row r="128" spans="13:15">
      <c r="M128" s="1" t="str">
        <f t="shared" si="6"/>
        <v/>
      </c>
      <c r="N128" s="1">
        <f t="shared" si="7"/>
        <v>0</v>
      </c>
      <c r="O128" s="1">
        <v>69</v>
      </c>
    </row>
    <row r="129" spans="13:15">
      <c r="M129" s="1" t="str">
        <f t="shared" si="6"/>
        <v/>
      </c>
      <c r="N129" s="1">
        <f t="shared" si="7"/>
        <v>0</v>
      </c>
      <c r="O129" s="1">
        <v>69.5</v>
      </c>
    </row>
    <row r="130" spans="13:15">
      <c r="M130" s="1" t="str">
        <f t="shared" ref="M130" si="8">IF(N130&gt;0,N130,"")</f>
        <v/>
      </c>
      <c r="N130" s="1">
        <f t="shared" ref="N130" si="9">IF($L$2=32,P130,IF($L$2=33,Q130,O130))</f>
        <v>0</v>
      </c>
      <c r="O130" s="1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Kalkulator</vt:lpstr>
      <vt:lpstr>Source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Zbyněk Richtr</dc:creator>
  <cp:lastModifiedBy>Jan Hájek</cp:lastModifiedBy>
  <dcterms:created xsi:type="dcterms:W3CDTF">2016-03-22T10:32:16Z</dcterms:created>
  <dcterms:modified xsi:type="dcterms:W3CDTF">2016-04-06T17:53:30Z</dcterms:modified>
</cp:coreProperties>
</file>